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theme/themeOverride1.xml" ContentType="application/vnd.openxmlformats-officedocument.themeOverride+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5.xml" ContentType="application/vnd.openxmlformats-officedocument.drawingml.chart+xml"/>
  <Override PartName="/xl/drawings/drawing9.xml" ContentType="application/vnd.openxmlformats-officedocument.drawing+xml"/>
  <Override PartName="/xl/charts/chart6.xml" ContentType="application/vnd.openxmlformats-officedocument.drawingml.chart+xml"/>
  <Override PartName="/xl/drawings/drawing10.xml" ContentType="application/vnd.openxmlformats-officedocument.drawing+xml"/>
  <Override PartName="/xl/charts/chart7.xml" ContentType="application/vnd.openxmlformats-officedocument.drawingml.chart+xml"/>
  <Override PartName="/xl/drawings/drawing11.xml" ContentType="application/vnd.openxmlformats-officedocument.drawing+xml"/>
  <Override PartName="/xl/charts/chart8.xml" ContentType="application/vnd.openxmlformats-officedocument.drawingml.chart+xml"/>
  <Override PartName="/xl/drawings/drawing12.xml" ContentType="application/vnd.openxmlformats-officedocument.drawing+xml"/>
  <Override PartName="/xl/charts/chart9.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A:\02-politiques_publiques\13-connaissances_statistiques\06-suivi_conjoncturel\07-animaux\mis_a_jour_tableaux_internet\newforme2023\ovin_porcin\"/>
    </mc:Choice>
  </mc:AlternateContent>
  <bookViews>
    <workbookView xWindow="0" yWindow="0" windowWidth="25200" windowHeight="11880" tabRatio="867"/>
  </bookViews>
  <sheets>
    <sheet name="Méthodologie&amp;navigation" sheetId="9" r:id="rId1"/>
    <sheet name="Evolution_abattages-total.ovin" sheetId="2" r:id="rId2"/>
    <sheet name="Evol_abattages_agneaux" sheetId="4" r:id="rId3"/>
    <sheet name="Cotations_agneauxcouverts_R" sheetId="3" r:id="rId4"/>
    <sheet name="Evol_abattages_ovinsderéforme" sheetId="5" r:id="rId5"/>
    <sheet name="IPAMPA_aliment_ovin_caprin" sheetId="10" r:id="rId6"/>
    <sheet name="Evol_abattages_total.porc" sheetId="6" r:id="rId7"/>
    <sheet name="Evol_abattages_porc.charcutier" sheetId="8" r:id="rId8"/>
    <sheet name="Cotations_porc.charcutier" sheetId="7" r:id="rId9"/>
    <sheet name="IPAMPA_aliment_porc" sheetId="11" r:id="rId10"/>
  </sheets>
  <externalReferences>
    <externalReference r:id="rId11"/>
  </externalReferences>
  <definedNames>
    <definedName name="Excel_BuiltIn_Print_Area" localSheetId="3">Cotations_agneauxcouverts_R!$A$1:$O$66</definedName>
    <definedName name="Excel_BuiltIn_Print_Area" localSheetId="8">Cotations_porc.charcutier!$A$1:$W$66</definedName>
    <definedName name="SHARED_FORMULA_16_13_16_13_1" localSheetId="5">((#REF!/#REF!)*100)-100</definedName>
    <definedName name="SHARED_FORMULA_16_13_16_13_1" localSheetId="0">((#REF!/#REF!)*100)-100</definedName>
    <definedName name="SHARED_FORMULA_16_13_16_13_1">((#REF!/#REF!)*100)-100</definedName>
    <definedName name="SHARED_FORMULA_16_13_16_13_3" localSheetId="5">((#REF!/#REF!)*100)-100</definedName>
    <definedName name="SHARED_FORMULA_16_13_16_13_3" localSheetId="0">((#REF!/#REF!)*100)-100</definedName>
    <definedName name="SHARED_FORMULA_16_13_16_13_3">((#REF!/#REF!)*100)-100</definedName>
    <definedName name="SHARED_FORMULA_16_13_16_13_4" localSheetId="5">((#REF!/#REF!)*100)-100</definedName>
    <definedName name="SHARED_FORMULA_16_13_16_13_4" localSheetId="0">((#REF!/#REF!)*100)-100</definedName>
    <definedName name="SHARED_FORMULA_16_13_16_13_4">((#REF!/#REF!)*100)-100</definedName>
    <definedName name="SHARED_FORMULA_16_14_16_14_5" localSheetId="5">((#REF!/#REF!)*100)-100</definedName>
    <definedName name="SHARED_FORMULA_16_14_16_14_5" localSheetId="0">((#REF!/#REF!)*100)-100</definedName>
    <definedName name="SHARED_FORMULA_16_14_16_14_5">((#REF!/#REF!)*100)-100</definedName>
    <definedName name="SHARED_FORMULA_16_35_16_35_3" localSheetId="5">((#REF!/#REF!)*100)-100</definedName>
    <definedName name="SHARED_FORMULA_16_35_16_35_3" localSheetId="0">((#REF!/#REF!)*100)-100</definedName>
    <definedName name="SHARED_FORMULA_16_35_16_35_3">((#REF!/#REF!)*100)-100</definedName>
    <definedName name="SHARED_FORMULA_16_35_16_35_4" localSheetId="5">((#REF!/#REF!)*100)-100</definedName>
    <definedName name="SHARED_FORMULA_16_35_16_35_4" localSheetId="0">((#REF!/#REF!)*100)-100</definedName>
    <definedName name="SHARED_FORMULA_16_35_16_35_4">((#REF!/#REF!)*100)-100</definedName>
    <definedName name="SHARED_FORMULA_16_37_16_37_5" localSheetId="5">((#REF!/#REF!)*100)-100</definedName>
    <definedName name="SHARED_FORMULA_16_37_16_37_5" localSheetId="0">((#REF!/#REF!)*100)-100</definedName>
    <definedName name="SHARED_FORMULA_16_37_16_37_5">((#REF!/#REF!)*100)-100</definedName>
    <definedName name="SHARED_FORMULA_16_54_16_54_1" localSheetId="5">((#REF!/#REF!)*100)-100</definedName>
    <definedName name="SHARED_FORMULA_16_54_16_54_1" localSheetId="0">((#REF!/#REF!)*100)-100</definedName>
    <definedName name="SHARED_FORMULA_16_54_16_54_1">((#REF!/#REF!)*100)-100</definedName>
    <definedName name="SHARED_FORMULA_16_54_16_54_3" localSheetId="5">((#REF!/#REF!)*100)-100</definedName>
    <definedName name="SHARED_FORMULA_16_54_16_54_3" localSheetId="0">((#REF!/#REF!)*100)-100</definedName>
    <definedName name="SHARED_FORMULA_16_54_16_54_3">((#REF!/#REF!)*100)-100</definedName>
    <definedName name="SHARED_FORMULA_16_54_16_54_4" localSheetId="5">((#REF!/#REF!)*100)-100</definedName>
    <definedName name="SHARED_FORMULA_16_54_16_54_4" localSheetId="0">((#REF!/#REF!)*100)-100</definedName>
    <definedName name="SHARED_FORMULA_16_54_16_54_4">((#REF!/#REF!)*100)-100</definedName>
    <definedName name="SHARED_FORMULA_16_56_16_56_5" localSheetId="5">((#REF!/#REF!)*100)-100</definedName>
    <definedName name="SHARED_FORMULA_16_56_16_56_5" localSheetId="0">((#REF!/#REF!)*100)-100</definedName>
    <definedName name="SHARED_FORMULA_16_56_16_56_5">((#REF!/#REF!)*100)-100</definedName>
    <definedName name="SHARED_FORMULA_16_73_16_73_1" localSheetId="5">((#REF!/#REF!)*100)-100</definedName>
    <definedName name="SHARED_FORMULA_16_73_16_73_1" localSheetId="0">((#REF!/#REF!)*100)-100</definedName>
    <definedName name="SHARED_FORMULA_16_73_16_73_1">((#REF!/#REF!)*100)-100</definedName>
    <definedName name="SHARED_FORMULA_16_73_16_73_3" localSheetId="5">((#REF!/#REF!)*100)-100</definedName>
    <definedName name="SHARED_FORMULA_16_73_16_73_3" localSheetId="0">((#REF!/#REF!)*100)-100</definedName>
    <definedName name="SHARED_FORMULA_16_73_16_73_3">((#REF!/#REF!)*100)-100</definedName>
    <definedName name="SHARED_FORMULA_16_73_16_73_4" localSheetId="5">((#REF!/#REF!)*100)-100</definedName>
    <definedName name="SHARED_FORMULA_16_73_16_73_4" localSheetId="0">((#REF!/#REF!)*100)-100</definedName>
    <definedName name="SHARED_FORMULA_16_73_16_73_4">((#REF!/#REF!)*100)-100</definedName>
    <definedName name="SHARED_FORMULA_16_75_16_75_5" localSheetId="5">((#REF!/#REF!)*100)-100</definedName>
    <definedName name="SHARED_FORMULA_16_75_16_75_5" localSheetId="0">((#REF!/#REF!)*100)-100</definedName>
    <definedName name="SHARED_FORMULA_16_75_16_75_5">((#REF!/#REF!)*100)-100</definedName>
    <definedName name="SHARED_FORMULA_16_75_16_75_7" localSheetId="5">((#REF!/#REF!)*100)-100</definedName>
    <definedName name="SHARED_FORMULA_16_75_16_75_7" localSheetId="0">((#REF!/#REF!)*100)-100</definedName>
    <definedName name="SHARED_FORMULA_16_75_16_75_7">((#REF!/#REF!)*100)-100</definedName>
    <definedName name="SHARED_FORMULA_16_92_16_92_1" localSheetId="5">((#REF!/#REF!)*100)-100</definedName>
    <definedName name="SHARED_FORMULA_16_92_16_92_1" localSheetId="0">((#REF!/#REF!)*100)-100</definedName>
    <definedName name="SHARED_FORMULA_16_92_16_92_1">((#REF!/#REF!)*100)-100</definedName>
    <definedName name="SHARED_FORMULA_16_92_16_92_3" localSheetId="5">((#REF!/#REF!)*100)-100</definedName>
    <definedName name="SHARED_FORMULA_16_92_16_92_3" localSheetId="0">((#REF!/#REF!)*100)-100</definedName>
    <definedName name="SHARED_FORMULA_16_92_16_92_3">((#REF!/#REF!)*100)-100</definedName>
    <definedName name="SHARED_FORMULA_16_92_16_92_4" localSheetId="5">((#REF!/#REF!)*100)-100</definedName>
    <definedName name="SHARED_FORMULA_16_92_16_92_4" localSheetId="0">((#REF!/#REF!)*100)-100</definedName>
    <definedName name="SHARED_FORMULA_16_92_16_92_4">((#REF!/#REF!)*100)-100</definedName>
    <definedName name="SHARED_FORMULA_16_94_16_94_5" localSheetId="5">((#REF!/#REF!)*100)-100</definedName>
    <definedName name="SHARED_FORMULA_16_94_16_94_5" localSheetId="0">((#REF!/#REF!)*100)-100</definedName>
    <definedName name="SHARED_FORMULA_16_94_16_94_5">((#REF!/#REF!)*100)-100</definedName>
    <definedName name="SHARED_FORMULA_17_11_17_11_7" localSheetId="5">((#REF!/#REF!)*100)-100</definedName>
    <definedName name="SHARED_FORMULA_17_11_17_11_7" localSheetId="0">((#REF!/#REF!)*100)-100</definedName>
    <definedName name="SHARED_FORMULA_17_11_17_11_7">((#REF!/#REF!)*100)-100</definedName>
    <definedName name="SHARED_FORMULA_17_13_17_13_1" localSheetId="5">#REF!/#REF!</definedName>
    <definedName name="SHARED_FORMULA_17_13_17_13_1" localSheetId="0">#REF!/#REF!</definedName>
    <definedName name="SHARED_FORMULA_17_13_17_13_1">#REF!/#REF!</definedName>
    <definedName name="SHARED_FORMULA_17_13_17_13_3" localSheetId="5">#REF!/#REF!</definedName>
    <definedName name="SHARED_FORMULA_17_13_17_13_3" localSheetId="0">#REF!/#REF!</definedName>
    <definedName name="SHARED_FORMULA_17_13_17_13_3">#REF!/#REF!</definedName>
    <definedName name="SHARED_FORMULA_17_13_17_13_4" localSheetId="5">#REF!/#REF!</definedName>
    <definedName name="SHARED_FORMULA_17_13_17_13_4" localSheetId="0">#REF!/#REF!</definedName>
    <definedName name="SHARED_FORMULA_17_13_17_13_4">#REF!/#REF!</definedName>
    <definedName name="SHARED_FORMULA_17_14_17_14_5" localSheetId="5">#REF!/#REF!</definedName>
    <definedName name="SHARED_FORMULA_17_14_17_14_5" localSheetId="0">#REF!/#REF!</definedName>
    <definedName name="SHARED_FORMULA_17_14_17_14_5">#REF!/#REF!</definedName>
    <definedName name="SHARED_FORMULA_17_35_17_35_1" localSheetId="5">#REF!/#REF!</definedName>
    <definedName name="SHARED_FORMULA_17_35_17_35_1" localSheetId="0">#REF!/#REF!</definedName>
    <definedName name="SHARED_FORMULA_17_35_17_35_1">#REF!/#REF!</definedName>
    <definedName name="SHARED_FORMULA_17_35_17_35_3" localSheetId="5">#REF!/#REF!</definedName>
    <definedName name="SHARED_FORMULA_17_35_17_35_3" localSheetId="0">#REF!/#REF!</definedName>
    <definedName name="SHARED_FORMULA_17_35_17_35_3">#REF!/#REF!</definedName>
    <definedName name="SHARED_FORMULA_17_35_17_35_4" localSheetId="5">#REF!/#REF!</definedName>
    <definedName name="SHARED_FORMULA_17_35_17_35_4" localSheetId="0">#REF!/#REF!</definedName>
    <definedName name="SHARED_FORMULA_17_35_17_35_4">#REF!/#REF!</definedName>
    <definedName name="SHARED_FORMULA_17_37_17_37_5" localSheetId="5">#REF!/#REF!</definedName>
    <definedName name="SHARED_FORMULA_17_37_17_37_5" localSheetId="0">#REF!/#REF!</definedName>
    <definedName name="SHARED_FORMULA_17_37_17_37_5">#REF!/#REF!</definedName>
    <definedName name="SHARED_FORMULA_17_54_17_54_1" localSheetId="5">#REF!/#REF!</definedName>
    <definedName name="SHARED_FORMULA_17_54_17_54_1" localSheetId="0">#REF!/#REF!</definedName>
    <definedName name="SHARED_FORMULA_17_54_17_54_1">#REF!/#REF!</definedName>
    <definedName name="SHARED_FORMULA_17_54_17_54_3" localSheetId="5">#REF!/#REF!</definedName>
    <definedName name="SHARED_FORMULA_17_54_17_54_3" localSheetId="0">#REF!/#REF!</definedName>
    <definedName name="SHARED_FORMULA_17_54_17_54_3">#REF!/#REF!</definedName>
    <definedName name="SHARED_FORMULA_17_54_17_54_4" localSheetId="5">#REF!/#REF!</definedName>
    <definedName name="SHARED_FORMULA_17_54_17_54_4" localSheetId="0">#REF!/#REF!</definedName>
    <definedName name="SHARED_FORMULA_17_54_17_54_4">#REF!/#REF!</definedName>
    <definedName name="SHARED_FORMULA_17_56_17_56_5" localSheetId="5">#REF!/#REF!</definedName>
    <definedName name="SHARED_FORMULA_17_56_17_56_5" localSheetId="0">#REF!/#REF!</definedName>
    <definedName name="SHARED_FORMULA_17_56_17_56_5">#REF!/#REF!</definedName>
    <definedName name="SHARED_FORMULA_17_73_17_73_1" localSheetId="5">#REF!/#REF!</definedName>
    <definedName name="SHARED_FORMULA_17_73_17_73_1" localSheetId="0">#REF!/#REF!</definedName>
    <definedName name="SHARED_FORMULA_17_73_17_73_1">#REF!/#REF!</definedName>
    <definedName name="SHARED_FORMULA_17_73_17_73_3" localSheetId="5">#REF!/#REF!</definedName>
    <definedName name="SHARED_FORMULA_17_73_17_73_3" localSheetId="0">#REF!/#REF!</definedName>
    <definedName name="SHARED_FORMULA_17_73_17_73_3">#REF!/#REF!</definedName>
    <definedName name="SHARED_FORMULA_17_73_17_73_4" localSheetId="5">#REF!/#REF!</definedName>
    <definedName name="SHARED_FORMULA_17_73_17_73_4" localSheetId="0">#REF!/#REF!</definedName>
    <definedName name="SHARED_FORMULA_17_73_17_73_4">#REF!/#REF!</definedName>
    <definedName name="SHARED_FORMULA_17_75_17_75_5" localSheetId="5">#REF!/#REF!</definedName>
    <definedName name="SHARED_FORMULA_17_75_17_75_5" localSheetId="0">#REF!/#REF!</definedName>
    <definedName name="SHARED_FORMULA_17_75_17_75_5">#REF!/#REF!</definedName>
    <definedName name="SHARED_FORMULA_17_75_17_75_7" localSheetId="5">#REF!/#REF!</definedName>
    <definedName name="SHARED_FORMULA_17_75_17_75_7" localSheetId="0">#REF!/#REF!</definedName>
    <definedName name="SHARED_FORMULA_17_75_17_75_7">#REF!/#REF!</definedName>
    <definedName name="SHARED_FORMULA_17_92_17_92_1" localSheetId="5">#REF!/#REF!</definedName>
    <definedName name="SHARED_FORMULA_17_92_17_92_1" localSheetId="0">#REF!/#REF!</definedName>
    <definedName name="SHARED_FORMULA_17_92_17_92_1">#REF!/#REF!</definedName>
    <definedName name="SHARED_FORMULA_17_92_17_92_3" localSheetId="5">#REF!/#REF!</definedName>
    <definedName name="SHARED_FORMULA_17_92_17_92_3" localSheetId="0">#REF!/#REF!</definedName>
    <definedName name="SHARED_FORMULA_17_92_17_92_3">#REF!/#REF!</definedName>
    <definedName name="SHARED_FORMULA_17_92_17_92_4" localSheetId="5">#REF!/#REF!</definedName>
    <definedName name="SHARED_FORMULA_17_92_17_92_4" localSheetId="0">#REF!/#REF!</definedName>
    <definedName name="SHARED_FORMULA_17_92_17_92_4">#REF!/#REF!</definedName>
    <definedName name="SHARED_FORMULA_17_94_17_94_5" localSheetId="5">#REF!/#REF!</definedName>
    <definedName name="SHARED_FORMULA_17_94_17_94_5" localSheetId="0">#REF!/#REF!</definedName>
    <definedName name="SHARED_FORMULA_17_94_17_94_5">#REF!/#REF!</definedName>
    <definedName name="SHARED_FORMULA_18_13_18_13_1" localSheetId="5">#REF!/#REF!</definedName>
    <definedName name="SHARED_FORMULA_18_13_18_13_1" localSheetId="0">#REF!/#REF!</definedName>
    <definedName name="SHARED_FORMULA_18_13_18_13_1">#REF!/#REF!</definedName>
    <definedName name="SHARED_FORMULA_18_13_18_13_3" localSheetId="5">#REF!/#REF!</definedName>
    <definedName name="SHARED_FORMULA_18_13_18_13_3" localSheetId="0">#REF!/#REF!</definedName>
    <definedName name="SHARED_FORMULA_18_13_18_13_3">#REF!/#REF!</definedName>
    <definedName name="SHARED_FORMULA_18_13_18_13_4" localSheetId="5">#REF!/#REF!</definedName>
    <definedName name="SHARED_FORMULA_18_13_18_13_4" localSheetId="0">#REF!/#REF!</definedName>
    <definedName name="SHARED_FORMULA_18_13_18_13_4">#REF!/#REF!</definedName>
    <definedName name="SHARED_FORMULA_18_14_18_14_5" localSheetId="5">#REF!/#REF!</definedName>
    <definedName name="SHARED_FORMULA_18_14_18_14_5" localSheetId="0">#REF!/#REF!</definedName>
    <definedName name="SHARED_FORMULA_18_14_18_14_5">#REF!/#REF!</definedName>
    <definedName name="SHARED_FORMULA_18_35_18_35_1" localSheetId="5">#REF!/#REF!</definedName>
    <definedName name="SHARED_FORMULA_18_35_18_35_1" localSheetId="0">#REF!/#REF!</definedName>
    <definedName name="SHARED_FORMULA_18_35_18_35_1">#REF!/#REF!</definedName>
    <definedName name="SHARED_FORMULA_18_35_18_35_3" localSheetId="5">#REF!/#REF!</definedName>
    <definedName name="SHARED_FORMULA_18_35_18_35_3" localSheetId="0">#REF!/#REF!</definedName>
    <definedName name="SHARED_FORMULA_18_35_18_35_3">#REF!/#REF!</definedName>
    <definedName name="SHARED_FORMULA_18_35_18_35_4" localSheetId="5">#REF!/#REF!</definedName>
    <definedName name="SHARED_FORMULA_18_35_18_35_4" localSheetId="0">#REF!/#REF!</definedName>
    <definedName name="SHARED_FORMULA_18_35_18_35_4">#REF!/#REF!</definedName>
    <definedName name="SHARED_FORMULA_18_37_18_37_5" localSheetId="5">#REF!/#REF!</definedName>
    <definedName name="SHARED_FORMULA_18_37_18_37_5" localSheetId="0">#REF!/#REF!</definedName>
    <definedName name="SHARED_FORMULA_18_37_18_37_5">#REF!/#REF!</definedName>
    <definedName name="SHARED_FORMULA_18_54_18_54_1" localSheetId="5">#REF!/#REF!</definedName>
    <definedName name="SHARED_FORMULA_18_54_18_54_1" localSheetId="0">#REF!/#REF!</definedName>
    <definedName name="SHARED_FORMULA_18_54_18_54_1">#REF!/#REF!</definedName>
    <definedName name="SHARED_FORMULA_18_54_18_54_3" localSheetId="5">#REF!/#REF!</definedName>
    <definedName name="SHARED_FORMULA_18_54_18_54_3" localSheetId="0">#REF!/#REF!</definedName>
    <definedName name="SHARED_FORMULA_18_54_18_54_3">#REF!/#REF!</definedName>
    <definedName name="SHARED_FORMULA_18_54_18_54_4" localSheetId="5">#REF!/#REF!</definedName>
    <definedName name="SHARED_FORMULA_18_54_18_54_4" localSheetId="0">#REF!/#REF!</definedName>
    <definedName name="SHARED_FORMULA_18_54_18_54_4">#REF!/#REF!</definedName>
    <definedName name="SHARED_FORMULA_18_56_18_56_5" localSheetId="5">#REF!/#REF!</definedName>
    <definedName name="SHARED_FORMULA_18_56_18_56_5" localSheetId="0">#REF!/#REF!</definedName>
    <definedName name="SHARED_FORMULA_18_56_18_56_5">#REF!/#REF!</definedName>
    <definedName name="SHARED_FORMULA_18_73_18_73_1" localSheetId="5">#REF!/#REF!</definedName>
    <definedName name="SHARED_FORMULA_18_73_18_73_1" localSheetId="0">#REF!/#REF!</definedName>
    <definedName name="SHARED_FORMULA_18_73_18_73_1">#REF!/#REF!</definedName>
    <definedName name="SHARED_FORMULA_18_73_18_73_3" localSheetId="5">#REF!/#REF!</definedName>
    <definedName name="SHARED_FORMULA_18_73_18_73_3" localSheetId="0">#REF!/#REF!</definedName>
    <definedName name="SHARED_FORMULA_18_73_18_73_3">#REF!/#REF!</definedName>
    <definedName name="SHARED_FORMULA_18_73_18_73_4" localSheetId="5">#REF!/#REF!</definedName>
    <definedName name="SHARED_FORMULA_18_73_18_73_4" localSheetId="0">#REF!/#REF!</definedName>
    <definedName name="SHARED_FORMULA_18_73_18_73_4">#REF!/#REF!</definedName>
    <definedName name="SHARED_FORMULA_18_75_18_75_5" localSheetId="5">#REF!/#REF!</definedName>
    <definedName name="SHARED_FORMULA_18_75_18_75_5" localSheetId="0">#REF!/#REF!</definedName>
    <definedName name="SHARED_FORMULA_18_75_18_75_5">#REF!/#REF!</definedName>
    <definedName name="SHARED_FORMULA_18_92_18_92_1" localSheetId="5">#REF!/#REF!</definedName>
    <definedName name="SHARED_FORMULA_18_92_18_92_1" localSheetId="0">#REF!/#REF!</definedName>
    <definedName name="SHARED_FORMULA_18_92_18_92_1">#REF!/#REF!</definedName>
    <definedName name="SHARED_FORMULA_18_92_18_92_3" localSheetId="5">#REF!/#REF!</definedName>
    <definedName name="SHARED_FORMULA_18_92_18_92_3" localSheetId="0">#REF!/#REF!</definedName>
    <definedName name="SHARED_FORMULA_18_92_18_92_3">#REF!/#REF!</definedName>
    <definedName name="SHARED_FORMULA_18_92_18_92_4" localSheetId="5">#REF!/#REF!</definedName>
    <definedName name="SHARED_FORMULA_18_92_18_92_4" localSheetId="0">#REF!/#REF!</definedName>
    <definedName name="SHARED_FORMULA_18_92_18_92_4">#REF!/#REF!</definedName>
    <definedName name="SHARED_FORMULA_18_94_18_94_5" localSheetId="5">#REF!/#REF!</definedName>
    <definedName name="SHARED_FORMULA_18_94_18_94_5" localSheetId="0">#REF!/#REF!</definedName>
    <definedName name="SHARED_FORMULA_18_94_18_94_5">#REF!/#REF!</definedName>
    <definedName name="SHARED_FORMULA_19_13_19_13_1" localSheetId="5">#REF!/#REF!</definedName>
    <definedName name="SHARED_FORMULA_19_13_19_13_1" localSheetId="0">#REF!/#REF!</definedName>
    <definedName name="SHARED_FORMULA_19_13_19_13_1">#REF!/#REF!</definedName>
    <definedName name="SHARED_FORMULA_20_12_20_12_2" localSheetId="5">((#REF!/#REF!)*100)-100</definedName>
    <definedName name="SHARED_FORMULA_20_12_20_12_2" localSheetId="0">((#REF!/#REF!)*100)-100</definedName>
    <definedName name="SHARED_FORMULA_20_12_20_12_2">((#REF!/#REF!)*100)-100</definedName>
    <definedName name="SHARED_FORMULA_4_11_4_11_7" localSheetId="5">((#REF!/#REF!)*100)-100</definedName>
    <definedName name="SHARED_FORMULA_4_11_4_11_7" localSheetId="0">((#REF!/#REF!)*100)-100</definedName>
    <definedName name="SHARED_FORMULA_4_11_4_11_7">((#REF!/#REF!)*100)-100</definedName>
    <definedName name="SHARED_FORMULA_4_13_4_13_1" localSheetId="5">((#REF!/#REF!)*100)-100</definedName>
    <definedName name="SHARED_FORMULA_4_13_4_13_1" localSheetId="0">((#REF!/#REF!)*100)-100</definedName>
    <definedName name="SHARED_FORMULA_4_13_4_13_1">((#REF!/#REF!)*100)-100</definedName>
    <definedName name="SHARED_FORMULA_4_13_4_13_3" localSheetId="5">((#REF!/#REF!)*100)-100</definedName>
    <definedName name="SHARED_FORMULA_4_13_4_13_3" localSheetId="0">((#REF!/#REF!)*100)-100</definedName>
    <definedName name="SHARED_FORMULA_4_13_4_13_3">((#REF!/#REF!)*100)-100</definedName>
    <definedName name="SHARED_FORMULA_4_13_4_13_4" localSheetId="5">((#REF!/#REF!)*100)-100</definedName>
    <definedName name="SHARED_FORMULA_4_13_4_13_4" localSheetId="0">((#REF!/#REF!)*100)-100</definedName>
    <definedName name="SHARED_FORMULA_4_13_4_13_4">((#REF!/#REF!)*100)-100</definedName>
    <definedName name="SHARED_FORMULA_4_14_4_14_5" localSheetId="5">((#REF!/#REF!)*100)-100</definedName>
    <definedName name="SHARED_FORMULA_4_14_4_14_5" localSheetId="0">((#REF!/#REF!)*100)-100</definedName>
    <definedName name="SHARED_FORMULA_4_14_4_14_5">((#REF!/#REF!)*100)-100</definedName>
    <definedName name="SHARED_FORMULA_4_35_4_35_1" localSheetId="5">((#REF!/#REF!)*100)-100</definedName>
    <definedName name="SHARED_FORMULA_4_35_4_35_1" localSheetId="0">((#REF!/#REF!)*100)-100</definedName>
    <definedName name="SHARED_FORMULA_4_35_4_35_1">((#REF!/#REF!)*100)-100</definedName>
    <definedName name="SHARED_FORMULA_4_35_4_35_3" localSheetId="5">((#REF!/#REF!)*100)-100</definedName>
    <definedName name="SHARED_FORMULA_4_35_4_35_3" localSheetId="0">((#REF!/#REF!)*100)-100</definedName>
    <definedName name="SHARED_FORMULA_4_35_4_35_3">((#REF!/#REF!)*100)-100</definedName>
    <definedName name="SHARED_FORMULA_4_35_4_35_4" localSheetId="5">((#REF!/#REF!)*100)-100</definedName>
    <definedName name="SHARED_FORMULA_4_35_4_35_4" localSheetId="0">((#REF!/#REF!)*100)-100</definedName>
    <definedName name="SHARED_FORMULA_4_35_4_35_4">((#REF!/#REF!)*100)-100</definedName>
    <definedName name="SHARED_FORMULA_4_37_4_37_5" localSheetId="5">((#REF!/#REF!)*100)-100</definedName>
    <definedName name="SHARED_FORMULA_4_37_4_37_5" localSheetId="0">((#REF!/#REF!)*100)-100</definedName>
    <definedName name="SHARED_FORMULA_4_37_4_37_5">((#REF!/#REF!)*100)-100</definedName>
    <definedName name="SHARED_FORMULA_4_54_4_54_1" localSheetId="5">((#REF!/#REF!)*100)-100</definedName>
    <definedName name="SHARED_FORMULA_4_54_4_54_1" localSheetId="0">((#REF!/#REF!)*100)-100</definedName>
    <definedName name="SHARED_FORMULA_4_54_4_54_1">((#REF!/#REF!)*100)-100</definedName>
    <definedName name="SHARED_FORMULA_4_54_4_54_3" localSheetId="5">((#REF!/#REF!)*100)-100</definedName>
    <definedName name="SHARED_FORMULA_4_54_4_54_3" localSheetId="0">((#REF!/#REF!)*100)-100</definedName>
    <definedName name="SHARED_FORMULA_4_54_4_54_3">((#REF!/#REF!)*100)-100</definedName>
    <definedName name="SHARED_FORMULA_4_54_4_54_4" localSheetId="5">((#REF!/#REF!)*100)-100</definedName>
    <definedName name="SHARED_FORMULA_4_54_4_54_4" localSheetId="0">((#REF!/#REF!)*100)-100</definedName>
    <definedName name="SHARED_FORMULA_4_54_4_54_4">((#REF!/#REF!)*100)-100</definedName>
    <definedName name="SHARED_FORMULA_4_56_4_56_5" localSheetId="5">((#REF!/#REF!)*100)-100</definedName>
    <definedName name="SHARED_FORMULA_4_56_4_56_5" localSheetId="0">((#REF!/#REF!)*100)-100</definedName>
    <definedName name="SHARED_FORMULA_4_56_4_56_5">((#REF!/#REF!)*100)-100</definedName>
    <definedName name="SHARED_FORMULA_4_73_4_73_1" localSheetId="5">((#REF!/#REF!)*100)-100</definedName>
    <definedName name="SHARED_FORMULA_4_73_4_73_1" localSheetId="0">((#REF!/#REF!)*100)-100</definedName>
    <definedName name="SHARED_FORMULA_4_73_4_73_1">((#REF!/#REF!)*100)-100</definedName>
    <definedName name="SHARED_FORMULA_4_73_4_73_3" localSheetId="5">((#REF!/#REF!)*100)-100</definedName>
    <definedName name="SHARED_FORMULA_4_73_4_73_3" localSheetId="0">((#REF!/#REF!)*100)-100</definedName>
    <definedName name="SHARED_FORMULA_4_73_4_73_3">((#REF!/#REF!)*100)-100</definedName>
    <definedName name="SHARED_FORMULA_4_73_4_73_4" localSheetId="5">((#REF!/#REF!)*100)-100</definedName>
    <definedName name="SHARED_FORMULA_4_73_4_73_4" localSheetId="0">((#REF!/#REF!)*100)-100</definedName>
    <definedName name="SHARED_FORMULA_4_73_4_73_4">((#REF!/#REF!)*100)-100</definedName>
    <definedName name="SHARED_FORMULA_4_75_4_75_5" localSheetId="5">((#REF!/#REF!)*100)-100</definedName>
    <definedName name="SHARED_FORMULA_4_75_4_75_5" localSheetId="0">((#REF!/#REF!)*100)-100</definedName>
    <definedName name="SHARED_FORMULA_4_75_4_75_5">((#REF!/#REF!)*100)-100</definedName>
    <definedName name="SHARED_FORMULA_4_75_4_75_7" localSheetId="5">((#REF!/#REF!)*100)-100</definedName>
    <definedName name="SHARED_FORMULA_4_75_4_75_7" localSheetId="0">((#REF!/#REF!)*100)-100</definedName>
    <definedName name="SHARED_FORMULA_4_75_4_75_7">((#REF!/#REF!)*100)-100</definedName>
    <definedName name="SHARED_FORMULA_4_92_4_92_1" localSheetId="5">((#REF!/#REF!)*100)-100</definedName>
    <definedName name="SHARED_FORMULA_4_92_4_92_1" localSheetId="0">((#REF!/#REF!)*100)-100</definedName>
    <definedName name="SHARED_FORMULA_4_92_4_92_1">((#REF!/#REF!)*100)-100</definedName>
    <definedName name="SHARED_FORMULA_4_92_4_92_3" localSheetId="5">((#REF!/#REF!)*100)-100</definedName>
    <definedName name="SHARED_FORMULA_4_92_4_92_3" localSheetId="0">((#REF!/#REF!)*100)-100</definedName>
    <definedName name="SHARED_FORMULA_4_92_4_92_3">((#REF!/#REF!)*100)-100</definedName>
    <definedName name="SHARED_FORMULA_4_92_4_92_4" localSheetId="5">((#REF!/#REF!)*100)-100</definedName>
    <definedName name="SHARED_FORMULA_4_92_4_92_4" localSheetId="0">((#REF!/#REF!)*100)-100</definedName>
    <definedName name="SHARED_FORMULA_4_92_4_92_4">((#REF!/#REF!)*100)-100</definedName>
    <definedName name="SHARED_FORMULA_4_94_4_94_5" localSheetId="5">((#REF!/#REF!)*100)-100</definedName>
    <definedName name="SHARED_FORMULA_4_94_4_94_5" localSheetId="0">((#REF!/#REF!)*100)-100</definedName>
    <definedName name="SHARED_FORMULA_4_94_4_94_5">((#REF!/#REF!)*100)-100</definedName>
    <definedName name="SHARED_FORMULA_5_12_5_12_2" localSheetId="5">((#REF!/#REF!)*100)-100</definedName>
    <definedName name="SHARED_FORMULA_5_12_5_12_2" localSheetId="0">((#REF!/#REF!)*100)-100</definedName>
    <definedName name="SHARED_FORMULA_5_12_5_12_2">((#REF!/#REF!)*100)-100</definedName>
    <definedName name="SHARED_FORMULA_5_13_5_13_6" localSheetId="5">((#REF!/#REF!)*100)-100</definedName>
    <definedName name="SHARED_FORMULA_5_13_5_13_6" localSheetId="0">((#REF!/#REF!)*100)-100</definedName>
    <definedName name="SHARED_FORMULA_5_13_5_13_6">((#REF!/#REF!)*100)-100</definedName>
    <definedName name="SHARED_FORMULA_5_13_5_13_8" localSheetId="5">((#REF!/#REF!)*100)-100</definedName>
    <definedName name="SHARED_FORMULA_5_13_5_13_8" localSheetId="0">((#REF!/#REF!)*100)-100</definedName>
    <definedName name="SHARED_FORMULA_5_13_5_13_8">((#REF!/#REF!)*100)-100</definedName>
    <definedName name="SHARED_FORMULA_5_37_5_37_2" localSheetId="5">((#REF!/#REF!)*100)-100</definedName>
    <definedName name="SHARED_FORMULA_5_37_5_37_2" localSheetId="0">((#REF!/#REF!)*100)-100</definedName>
    <definedName name="SHARED_FORMULA_5_37_5_37_2">((#REF!/#REF!)*100)-100</definedName>
    <definedName name="SHARED_FORMULA_6_5_6_5_0">#N/A</definedName>
    <definedName name="SHARED_FORMULA_7_5_7_5_0">#N/A</definedName>
    <definedName name="_xlnm.Print_Area" localSheetId="3">Cotations_agneauxcouverts_R!$A$7:$O$66</definedName>
    <definedName name="_xlnm.Print_Area" localSheetId="8">Cotations_porc.charcutier!$A$6:$P$67</definedName>
    <definedName name="_xlnm.Print_Area" localSheetId="4">Evol_abattages_ovinsderéforme!$A$1:$V$36</definedName>
  </definedNames>
  <calcPr calcId="162913"/>
</workbook>
</file>

<file path=xl/calcChain.xml><?xml version="1.0" encoding="utf-8"?>
<calcChain xmlns="http://schemas.openxmlformats.org/spreadsheetml/2006/main">
  <c r="Q1" i="11" l="1"/>
  <c r="V1" i="7"/>
  <c r="R1" i="8"/>
  <c r="R1" i="6"/>
  <c r="R1" i="10"/>
  <c r="R1" i="5"/>
  <c r="R1" i="3"/>
  <c r="R1" i="4"/>
  <c r="S1" i="2"/>
  <c r="V28" i="5" l="1"/>
  <c r="G28" i="5"/>
  <c r="V28" i="2"/>
  <c r="I11" i="8" l="1"/>
  <c r="V16" i="8"/>
  <c r="V17" i="8"/>
  <c r="V18" i="8"/>
  <c r="V19" i="8"/>
  <c r="V20" i="8"/>
  <c r="V21" i="8"/>
  <c r="V22" i="8"/>
  <c r="V44" i="8"/>
  <c r="V45" i="8"/>
  <c r="V46" i="8"/>
  <c r="V47" i="8"/>
  <c r="V48" i="8"/>
  <c r="V49" i="8"/>
  <c r="V50" i="8"/>
  <c r="G44" i="8"/>
  <c r="G45" i="8"/>
  <c r="G46" i="8"/>
  <c r="G47" i="8"/>
  <c r="G48" i="8"/>
  <c r="G49" i="8"/>
  <c r="G50" i="8"/>
  <c r="G16" i="8"/>
  <c r="G17" i="8"/>
  <c r="G18" i="8"/>
  <c r="G19" i="8"/>
  <c r="G20" i="8"/>
  <c r="G21" i="8"/>
  <c r="G22" i="8"/>
  <c r="V44" i="6"/>
  <c r="V45" i="6"/>
  <c r="V46" i="6"/>
  <c r="V47" i="6"/>
  <c r="V48" i="6"/>
  <c r="V49" i="6"/>
  <c r="V50" i="6"/>
  <c r="G44" i="6"/>
  <c r="G45" i="6"/>
  <c r="G46" i="6"/>
  <c r="G47" i="6"/>
  <c r="G48" i="6"/>
  <c r="G49" i="6"/>
  <c r="G50" i="6"/>
  <c r="I11" i="6"/>
  <c r="G16" i="6"/>
  <c r="G17" i="6"/>
  <c r="G18" i="6"/>
  <c r="G19" i="6"/>
  <c r="G20" i="6"/>
  <c r="G21" i="6"/>
  <c r="G22" i="6"/>
  <c r="V16" i="6"/>
  <c r="V17" i="6"/>
  <c r="V18" i="6"/>
  <c r="V19" i="6"/>
  <c r="V20" i="6"/>
  <c r="V21" i="6"/>
  <c r="V22" i="6"/>
  <c r="V45" i="5"/>
  <c r="V46" i="5"/>
  <c r="V47" i="5"/>
  <c r="V48" i="5"/>
  <c r="V49" i="5"/>
  <c r="V50" i="5"/>
  <c r="V51" i="5"/>
  <c r="G45" i="5"/>
  <c r="G46" i="5"/>
  <c r="G47" i="5"/>
  <c r="G48" i="5"/>
  <c r="G49" i="5"/>
  <c r="G50" i="5"/>
  <c r="G51" i="5"/>
  <c r="I11" i="5"/>
  <c r="V16" i="5"/>
  <c r="V17" i="5"/>
  <c r="V18" i="5"/>
  <c r="V19" i="5"/>
  <c r="V20" i="5"/>
  <c r="V21" i="5"/>
  <c r="V22" i="5"/>
  <c r="G16" i="5"/>
  <c r="G17" i="5"/>
  <c r="G18" i="5"/>
  <c r="G19" i="5"/>
  <c r="G20" i="5"/>
  <c r="G21" i="5"/>
  <c r="G22" i="5"/>
  <c r="V57" i="4"/>
  <c r="V45" i="4"/>
  <c r="V46" i="4"/>
  <c r="V47" i="4"/>
  <c r="V48" i="4"/>
  <c r="V49" i="4"/>
  <c r="V50" i="4"/>
  <c r="V51" i="4"/>
  <c r="G45" i="4"/>
  <c r="G46" i="4"/>
  <c r="G47" i="4"/>
  <c r="G48" i="4"/>
  <c r="G49" i="4"/>
  <c r="G50" i="4"/>
  <c r="G51" i="4"/>
  <c r="V16" i="4"/>
  <c r="V17" i="4"/>
  <c r="V18" i="4"/>
  <c r="V19" i="4"/>
  <c r="V20" i="4"/>
  <c r="V21" i="4"/>
  <c r="V22" i="4"/>
  <c r="G16" i="4"/>
  <c r="G17" i="4"/>
  <c r="G18" i="4"/>
  <c r="G19" i="4"/>
  <c r="G20" i="4"/>
  <c r="G21" i="4"/>
  <c r="G22" i="4"/>
  <c r="H11" i="4"/>
  <c r="V45" i="2"/>
  <c r="V46" i="2"/>
  <c r="V47" i="2"/>
  <c r="V48" i="2"/>
  <c r="V49" i="2"/>
  <c r="V50" i="2"/>
  <c r="V51" i="2"/>
  <c r="G45" i="2"/>
  <c r="G46" i="2"/>
  <c r="G47" i="2"/>
  <c r="G48" i="2"/>
  <c r="G49" i="2"/>
  <c r="G50" i="2"/>
  <c r="G51" i="2"/>
  <c r="I11" i="2"/>
  <c r="V16" i="2"/>
  <c r="V17" i="2"/>
  <c r="V18" i="2"/>
  <c r="V19" i="2"/>
  <c r="V20" i="2"/>
  <c r="V21" i="2"/>
  <c r="V22" i="2"/>
  <c r="G28" i="2"/>
  <c r="G16" i="2"/>
  <c r="G17" i="2"/>
  <c r="G18" i="2"/>
  <c r="G19" i="2"/>
  <c r="G20" i="2"/>
  <c r="G21" i="2"/>
  <c r="G22" i="2"/>
  <c r="V28" i="8" l="1"/>
  <c r="V56" i="8"/>
  <c r="G56" i="8"/>
  <c r="G28" i="8"/>
  <c r="V56" i="6"/>
  <c r="V28" i="6"/>
  <c r="G56" i="6"/>
  <c r="G28" i="6"/>
  <c r="G57" i="5"/>
  <c r="V57" i="5"/>
  <c r="G57" i="4"/>
  <c r="V28" i="4"/>
  <c r="G28" i="4"/>
  <c r="G57" i="2"/>
  <c r="V57" i="2"/>
  <c r="I10" i="6" l="1"/>
  <c r="I10" i="8"/>
  <c r="V43" i="8"/>
  <c r="V42" i="8"/>
  <c r="V15" i="8"/>
  <c r="V14" i="8"/>
  <c r="G43" i="8"/>
  <c r="G42" i="8"/>
  <c r="G15" i="8"/>
  <c r="G14" i="8"/>
  <c r="G43" i="6"/>
  <c r="G42" i="6"/>
  <c r="V43" i="6"/>
  <c r="V42" i="6"/>
  <c r="V15" i="6"/>
  <c r="V14" i="6"/>
  <c r="G15" i="6"/>
  <c r="G14" i="6"/>
  <c r="G44" i="5"/>
  <c r="G43" i="5"/>
  <c r="V44" i="5"/>
  <c r="V43" i="5"/>
  <c r="V15" i="5"/>
  <c r="V14" i="5"/>
  <c r="G15" i="5"/>
  <c r="G14" i="5"/>
  <c r="V44" i="4"/>
  <c r="V43" i="4"/>
  <c r="V15" i="4"/>
  <c r="V14" i="4"/>
  <c r="G44" i="4"/>
  <c r="G43" i="4"/>
  <c r="G15" i="4"/>
  <c r="G14" i="4"/>
  <c r="G15" i="2"/>
  <c r="G59" i="7" l="1"/>
  <c r="G58" i="7"/>
  <c r="G57" i="7"/>
  <c r="G56" i="7"/>
  <c r="G55" i="7"/>
  <c r="G54" i="7"/>
  <c r="G53" i="7"/>
  <c r="G52" i="7"/>
  <c r="G51" i="7"/>
  <c r="G50" i="7"/>
  <c r="G49" i="7"/>
  <c r="G48" i="7"/>
  <c r="G47" i="7"/>
  <c r="G46" i="7"/>
  <c r="G45" i="7"/>
  <c r="G44" i="7"/>
  <c r="G43" i="7"/>
  <c r="G42" i="7"/>
  <c r="G41" i="7"/>
  <c r="G40" i="7"/>
  <c r="G39" i="7"/>
  <c r="G38" i="7"/>
  <c r="G37" i="7"/>
  <c r="G36" i="7"/>
  <c r="G35" i="7"/>
  <c r="G34" i="7"/>
  <c r="G33" i="7"/>
  <c r="G32" i="7"/>
  <c r="G31" i="7"/>
  <c r="G29" i="7"/>
  <c r="G17" i="7"/>
  <c r="G13" i="7"/>
  <c r="G59" i="3"/>
  <c r="G58" i="3"/>
  <c r="G57" i="3"/>
  <c r="G56" i="3"/>
  <c r="G55" i="3"/>
  <c r="G54" i="3"/>
  <c r="G53" i="3"/>
  <c r="G52" i="3"/>
  <c r="G51" i="3"/>
  <c r="G50" i="3"/>
  <c r="G49" i="3"/>
  <c r="G48" i="3"/>
  <c r="G47" i="3"/>
  <c r="G46" i="3"/>
  <c r="G45" i="3"/>
  <c r="G44" i="3"/>
  <c r="G43" i="3"/>
  <c r="G42" i="3"/>
  <c r="G41" i="3"/>
  <c r="G40" i="3"/>
  <c r="G39" i="3"/>
  <c r="G38" i="3"/>
  <c r="G37" i="3"/>
  <c r="G36" i="3"/>
  <c r="G35" i="3"/>
  <c r="G34" i="3"/>
  <c r="G33" i="3"/>
  <c r="G32" i="3"/>
  <c r="G31" i="3"/>
  <c r="G30" i="3"/>
  <c r="G29" i="3"/>
  <c r="G28" i="3"/>
  <c r="G27" i="3"/>
  <c r="G26" i="3"/>
  <c r="G25" i="3"/>
  <c r="G24" i="3"/>
  <c r="G23" i="3"/>
  <c r="G22" i="3"/>
  <c r="G21" i="3"/>
  <c r="G20" i="3"/>
  <c r="G19" i="3"/>
  <c r="G18" i="3"/>
  <c r="G17" i="3"/>
  <c r="G16" i="3"/>
  <c r="G15" i="3"/>
  <c r="G14" i="3"/>
  <c r="G13" i="3"/>
  <c r="D32" i="2" l="1"/>
  <c r="S54" i="8" l="1"/>
  <c r="T55" i="8"/>
  <c r="T56" i="8" s="1"/>
  <c r="S55" i="8"/>
  <c r="S56" i="8" s="1"/>
  <c r="R55" i="8"/>
  <c r="Q55" i="8"/>
  <c r="U54" i="8"/>
  <c r="T54" i="8"/>
  <c r="R54" i="8"/>
  <c r="Q54" i="8"/>
  <c r="T27" i="8"/>
  <c r="T28" i="8" s="1"/>
  <c r="S27" i="8"/>
  <c r="S28" i="8" s="1"/>
  <c r="R27" i="8"/>
  <c r="Q27" i="8"/>
  <c r="U26" i="8"/>
  <c r="T26" i="8"/>
  <c r="S26" i="8"/>
  <c r="R26" i="8"/>
  <c r="Q26" i="8"/>
  <c r="T55" i="6"/>
  <c r="T56" i="6" s="1"/>
  <c r="S55" i="6"/>
  <c r="R55" i="6"/>
  <c r="Q55" i="6"/>
  <c r="U54" i="6"/>
  <c r="T54" i="6"/>
  <c r="S54" i="6"/>
  <c r="R54" i="6"/>
  <c r="Q54" i="6"/>
  <c r="T27" i="6"/>
  <c r="S27" i="6"/>
  <c r="R27" i="6"/>
  <c r="Q27" i="6"/>
  <c r="U26" i="6"/>
  <c r="T26" i="6"/>
  <c r="S26" i="6"/>
  <c r="R26" i="6"/>
  <c r="Q26" i="6"/>
  <c r="R55" i="5"/>
  <c r="Q55" i="5"/>
  <c r="S26" i="5"/>
  <c r="Q26" i="5"/>
  <c r="S26" i="4"/>
  <c r="Q26" i="4"/>
  <c r="T27" i="4"/>
  <c r="T28" i="4" s="1"/>
  <c r="H10" i="4" s="1"/>
  <c r="S27" i="4"/>
  <c r="R27" i="4"/>
  <c r="Q27" i="4"/>
  <c r="U26" i="4"/>
  <c r="T26" i="4"/>
  <c r="R26" i="4"/>
  <c r="T56" i="4"/>
  <c r="S56" i="4"/>
  <c r="S57" i="4" s="1"/>
  <c r="R56" i="4"/>
  <c r="Q56" i="4"/>
  <c r="U55" i="4"/>
  <c r="T55" i="4"/>
  <c r="S55" i="4"/>
  <c r="R55" i="4"/>
  <c r="Q55" i="4"/>
  <c r="E56" i="4"/>
  <c r="E57" i="4" s="1"/>
  <c r="D56" i="4"/>
  <c r="C56" i="4"/>
  <c r="B56" i="4"/>
  <c r="F55" i="4"/>
  <c r="E55" i="4"/>
  <c r="D55" i="4"/>
  <c r="C55" i="4"/>
  <c r="B55" i="4"/>
  <c r="T56" i="2"/>
  <c r="S56" i="2"/>
  <c r="R56" i="2"/>
  <c r="Q56" i="2"/>
  <c r="U55" i="2"/>
  <c r="T55" i="2"/>
  <c r="S55" i="2"/>
  <c r="R55" i="2"/>
  <c r="Q55" i="2"/>
  <c r="E56" i="2"/>
  <c r="D56" i="2"/>
  <c r="C56" i="2"/>
  <c r="B56" i="2"/>
  <c r="F55" i="2"/>
  <c r="E55" i="2"/>
  <c r="D55" i="2"/>
  <c r="C55" i="2"/>
  <c r="B55" i="2"/>
  <c r="T27" i="2"/>
  <c r="S27" i="2"/>
  <c r="R27" i="2"/>
  <c r="Q27" i="2"/>
  <c r="U26" i="2"/>
  <c r="T26" i="2"/>
  <c r="S26" i="2"/>
  <c r="R26" i="2"/>
  <c r="Q26" i="2"/>
  <c r="D26" i="2"/>
  <c r="T55" i="5"/>
  <c r="S55" i="5"/>
  <c r="T27" i="5"/>
  <c r="S27" i="5"/>
  <c r="S28" i="5" s="1"/>
  <c r="R27" i="5"/>
  <c r="Q27" i="5"/>
  <c r="U26" i="5"/>
  <c r="T26" i="5"/>
  <c r="R26" i="5"/>
  <c r="T56" i="5"/>
  <c r="S56" i="5"/>
  <c r="R56" i="5"/>
  <c r="Q56" i="5"/>
  <c r="U55" i="5"/>
  <c r="E55" i="5"/>
  <c r="D55" i="5"/>
  <c r="C55" i="5"/>
  <c r="E56" i="5"/>
  <c r="D56" i="5"/>
  <c r="C56" i="5"/>
  <c r="B56" i="5"/>
  <c r="F55" i="5"/>
  <c r="B55" i="5"/>
  <c r="B26" i="5"/>
  <c r="F26" i="5"/>
  <c r="C26" i="5"/>
  <c r="D57" i="2" l="1"/>
  <c r="S57" i="2"/>
  <c r="S28" i="6"/>
  <c r="T57" i="2"/>
  <c r="D57" i="4"/>
  <c r="S28" i="4"/>
  <c r="T28" i="6"/>
  <c r="S56" i="6"/>
  <c r="S28" i="2"/>
  <c r="E57" i="2"/>
  <c r="D57" i="5"/>
  <c r="S57" i="5"/>
  <c r="T28" i="5"/>
  <c r="I10" i="5" s="1"/>
  <c r="T57" i="4"/>
  <c r="T28" i="2"/>
  <c r="I10" i="2" s="1"/>
  <c r="E57" i="5"/>
  <c r="T57" i="5"/>
  <c r="U30" i="4"/>
  <c r="U30" i="5"/>
  <c r="U30" i="6"/>
  <c r="U30" i="8"/>
  <c r="U30" i="2"/>
  <c r="F30" i="4"/>
  <c r="F30" i="5"/>
  <c r="F30" i="6"/>
  <c r="F30" i="8"/>
  <c r="F30" i="2"/>
  <c r="Q30" i="5" l="1"/>
  <c r="D32" i="5"/>
  <c r="S30" i="2"/>
  <c r="R30" i="2"/>
  <c r="Q30" i="2"/>
  <c r="R30" i="4" l="1"/>
  <c r="S30" i="4"/>
  <c r="T30" i="4"/>
  <c r="R30" i="5"/>
  <c r="S30" i="5"/>
  <c r="T30" i="5"/>
  <c r="R30" i="6"/>
  <c r="S30" i="6"/>
  <c r="T30" i="6"/>
  <c r="R30" i="8"/>
  <c r="S30" i="8"/>
  <c r="T30" i="8"/>
  <c r="T30" i="2"/>
  <c r="Q30" i="4"/>
  <c r="Q30" i="6"/>
  <c r="Q30" i="8"/>
  <c r="D32" i="4"/>
  <c r="D32" i="6"/>
  <c r="D32" i="8"/>
  <c r="T32" i="8" l="1"/>
  <c r="S32" i="8"/>
  <c r="T32" i="6"/>
  <c r="S32" i="6"/>
  <c r="T32" i="5"/>
  <c r="S32" i="5"/>
  <c r="T32" i="4"/>
  <c r="S32" i="4"/>
  <c r="E32" i="8"/>
  <c r="E27" i="8"/>
  <c r="D27" i="8"/>
  <c r="C27" i="8"/>
  <c r="C30" i="8" s="1"/>
  <c r="B27" i="8"/>
  <c r="B30" i="8" s="1"/>
  <c r="F26" i="8"/>
  <c r="E26" i="8"/>
  <c r="D26" i="8"/>
  <c r="C26" i="8"/>
  <c r="B26" i="8"/>
  <c r="E32" i="6"/>
  <c r="E27" i="6"/>
  <c r="D27" i="6"/>
  <c r="C27" i="6"/>
  <c r="C30" i="6" s="1"/>
  <c r="B27" i="6"/>
  <c r="B30" i="6" s="1"/>
  <c r="F26" i="6"/>
  <c r="E26" i="6"/>
  <c r="D26" i="6"/>
  <c r="C26" i="6"/>
  <c r="B26" i="6"/>
  <c r="E32" i="5"/>
  <c r="E27" i="5"/>
  <c r="D27" i="5"/>
  <c r="C27" i="5"/>
  <c r="C30" i="5" s="1"/>
  <c r="B27" i="5"/>
  <c r="B30" i="5" s="1"/>
  <c r="E26" i="5"/>
  <c r="D26" i="5"/>
  <c r="E32" i="4"/>
  <c r="E27" i="4"/>
  <c r="D27" i="4"/>
  <c r="C27" i="4"/>
  <c r="C30" i="4" s="1"/>
  <c r="B27" i="4"/>
  <c r="B30" i="4" s="1"/>
  <c r="F26" i="4"/>
  <c r="E26" i="4"/>
  <c r="D26" i="4"/>
  <c r="C26" i="4"/>
  <c r="B26" i="4"/>
  <c r="T32" i="2"/>
  <c r="S32" i="2"/>
  <c r="E32" i="2"/>
  <c r="D28" i="5" l="1"/>
  <c r="D30" i="5"/>
  <c r="E28" i="6"/>
  <c r="E30" i="6"/>
  <c r="E28" i="5"/>
  <c r="E30" i="5"/>
  <c r="D28" i="6"/>
  <c r="D30" i="6"/>
  <c r="D28" i="8"/>
  <c r="D30" i="8"/>
  <c r="E28" i="8"/>
  <c r="E30" i="8"/>
  <c r="D28" i="4"/>
  <c r="D30" i="4"/>
  <c r="E28" i="4"/>
  <c r="E30" i="4"/>
  <c r="F54" i="8"/>
  <c r="F54" i="6"/>
  <c r="V44" i="2" l="1"/>
  <c r="V43" i="2"/>
  <c r="G44" i="2" l="1"/>
  <c r="G43" i="2"/>
  <c r="V15" i="2"/>
  <c r="V14" i="2"/>
  <c r="C26" i="2"/>
  <c r="E26" i="2"/>
  <c r="F26" i="2"/>
  <c r="C27" i="2"/>
  <c r="D27" i="2"/>
  <c r="E27" i="2"/>
  <c r="B27" i="2"/>
  <c r="B30" i="2" s="1"/>
  <c r="B26" i="2"/>
  <c r="C40" i="2" l="1"/>
  <c r="C30" i="2"/>
  <c r="E28" i="2"/>
  <c r="E40" i="2"/>
  <c r="E30" i="2"/>
  <c r="D28" i="2"/>
  <c r="D30" i="2"/>
  <c r="D40" i="2"/>
  <c r="G27" i="7"/>
  <c r="G26" i="7" l="1"/>
  <c r="G25" i="7"/>
  <c r="G24" i="7"/>
  <c r="G23" i="7"/>
  <c r="G22" i="7"/>
  <c r="G21" i="7"/>
  <c r="G20" i="7"/>
  <c r="G19" i="7"/>
  <c r="G18" i="7"/>
  <c r="G16" i="7"/>
  <c r="G15" i="7"/>
  <c r="G14" i="7"/>
  <c r="E54" i="8"/>
  <c r="E55" i="8"/>
  <c r="E54" i="6"/>
  <c r="E55" i="6"/>
  <c r="E40" i="5"/>
  <c r="G14" i="2"/>
  <c r="E39" i="8" l="1"/>
  <c r="E39" i="6"/>
  <c r="E40" i="4"/>
  <c r="C40" i="4" l="1"/>
  <c r="C54" i="8" l="1"/>
  <c r="D54" i="8"/>
  <c r="C55" i="8"/>
  <c r="D55" i="8"/>
  <c r="C54" i="6"/>
  <c r="D54" i="6"/>
  <c r="C55" i="6"/>
  <c r="D55" i="6"/>
  <c r="C40" i="5"/>
  <c r="D56" i="8" l="1"/>
  <c r="E56" i="8"/>
  <c r="D56" i="6"/>
  <c r="E56" i="6"/>
  <c r="C39" i="8"/>
  <c r="C39" i="6"/>
  <c r="D39" i="8"/>
  <c r="D39" i="6"/>
  <c r="D40" i="5"/>
  <c r="D40" i="4"/>
</calcChain>
</file>

<file path=xl/sharedStrings.xml><?xml version="1.0" encoding="utf-8"?>
<sst xmlns="http://schemas.openxmlformats.org/spreadsheetml/2006/main" count="689" uniqueCount="163">
  <si>
    <t>Méthodologie pour les abattages:</t>
  </si>
  <si>
    <t>Méthodologie pour les prix :</t>
  </si>
  <si>
    <t xml:space="preserve">par les services de FranceAgriMer et diffusées sur le site VISIONET sont représentatives de l’état du marché une semaine donnée. </t>
  </si>
  <si>
    <t>Evolution des abattages d’ovins – Enquête mensuelle auprès des abattoirs de la région Occitanie</t>
  </si>
  <si>
    <t>Effectifs en milliers de têtes</t>
  </si>
  <si>
    <t>janv</t>
  </si>
  <si>
    <t>fév</t>
  </si>
  <si>
    <t>mars</t>
  </si>
  <si>
    <t>avril</t>
  </si>
  <si>
    <t>mai</t>
  </si>
  <si>
    <t>juin</t>
  </si>
  <si>
    <t>juil</t>
  </si>
  <si>
    <t>aout</t>
  </si>
  <si>
    <t>sept</t>
  </si>
  <si>
    <t>oct</t>
  </si>
  <si>
    <t>nov</t>
  </si>
  <si>
    <t>déc</t>
  </si>
  <si>
    <t>source : Agreste – Enquête auprès des abattoirs</t>
  </si>
  <si>
    <t>Total ovins – Effectifs abattus dans les abattoirs de l’Aveyron</t>
  </si>
  <si>
    <t>Total ovins – Volumes abattus dans les abattoirs de l’Aveyron</t>
  </si>
  <si>
    <t xml:space="preserve">        </t>
  </si>
  <si>
    <t>Évolution des cotations des agneaux couverts «R»</t>
  </si>
  <si>
    <t xml:space="preserve">cours moyen au stade « entrée-abattoir » </t>
  </si>
  <si>
    <t>sem</t>
  </si>
  <si>
    <t>janvier</t>
  </si>
  <si>
    <t>février</t>
  </si>
  <si>
    <t>Le texte sur la vache « O » pourrait être basculé en haut de la courbe.</t>
  </si>
  <si>
    <t>source : FranceAgriMer</t>
  </si>
  <si>
    <t>juillet</t>
  </si>
  <si>
    <t>août</t>
  </si>
  <si>
    <t>septembre</t>
  </si>
  <si>
    <t>octobre</t>
  </si>
  <si>
    <t>novembre</t>
  </si>
  <si>
    <t>décembre</t>
  </si>
  <si>
    <t>source : FranceAgriMer</t>
  </si>
  <si>
    <t>Evolution des abattages d’agneaux – Enquête mensuelle auprès des abattoirs de la région Occitanie</t>
  </si>
  <si>
    <t>Total agneaux – Effectifs abattus dans les abattoirs de l’Aveyron</t>
  </si>
  <si>
    <t>Total agneaux – Volumes abattus dans les abattoirs de l’Aveyron</t>
  </si>
  <si>
    <r>
      <rPr>
        <sz val="12"/>
        <color indexed="8"/>
        <rFont val="Times New Roman"/>
        <family val="1"/>
      </rPr>
      <t xml:space="preserve">                                             </t>
    </r>
    <r>
      <rPr>
        <sz val="12"/>
        <color indexed="9"/>
        <rFont val="Times New Roman"/>
        <family val="1"/>
      </rPr>
      <t>Abattages contrôlés génisses en 2015</t>
    </r>
  </si>
  <si>
    <t>Total ovins de réforme – Effectifs abattus dans les abattoirs de l’Aveyron</t>
  </si>
  <si>
    <t>Total ovins de réforme – Volumes abattus dans les abattoirs de l’Aveyron</t>
  </si>
  <si>
    <t>Évolution des abattages de porcs – Enquête mensuelle auprès des abattoirs d’Occitanie</t>
  </si>
  <si>
    <t>Total porcs  – Effectifs abattus dans les abattoirs de l’Aveyron</t>
  </si>
  <si>
    <t>Total porcs -Volumes abattus dans les abattoirs de l’Aveyron</t>
  </si>
  <si>
    <t>Évolution des cotations de porc charcutier pour le bassin Grand Sud</t>
  </si>
  <si>
    <t>Euro/kg net</t>
  </si>
  <si>
    <t>Relevés sur feuillets FranceAgriMer COT-VBL-porc</t>
  </si>
  <si>
    <t>Relevés sur feuillets FranceAgriMer COT-VRO-ovins</t>
  </si>
  <si>
    <t>cumul au 31 décembre</t>
  </si>
  <si>
    <t>Evolution n/n-1</t>
  </si>
  <si>
    <t xml:space="preserve">Les cotations sont fournies par FranceAgriMer à partir des informations collectées auprès de opérateurs professionnels. Les cotations de viandes transmises </t>
  </si>
  <si>
    <t>RODEZ</t>
  </si>
  <si>
    <t>CAPDENAC</t>
  </si>
  <si>
    <t>ABATTOIRS D'AVEYRON</t>
  </si>
  <si>
    <t>VILLEFRANCHE DE ROUERGUE</t>
  </si>
  <si>
    <t>SAINT-AFFRIQUE</t>
  </si>
  <si>
    <t>Volumes en tonnes équivalent carcasse</t>
  </si>
  <si>
    <r>
      <t xml:space="preserve">  </t>
    </r>
    <r>
      <rPr>
        <b/>
        <sz val="10"/>
        <color indexed="24"/>
        <rFont val="Marianne"/>
        <family val="3"/>
      </rPr>
      <t xml:space="preserve"> Evolution des cotations de l’agneau couvert «R» 16/19 kg - Zone Sud</t>
    </r>
  </si>
  <si>
    <t>Evolution cotations du porc charcutier (S)</t>
  </si>
  <si>
    <t xml:space="preserve">Part du département dans la région </t>
  </si>
  <si>
    <t>Les abattoirs d'Aveyron,Tarn et Lozère concentrent 85% du total porcs abattus en 2022</t>
  </si>
  <si>
    <t>Les abattoirs d'Aveyron,Tarn et Lozère  concentrent 85% du total régional de porcs abattus en 2022</t>
  </si>
  <si>
    <t>Les abattoirs de trois départements : Aveyron, Tarn, Lot concentrent 81% du total ovins de réforme abattus en 2022</t>
  </si>
  <si>
    <t>Les abattoirs de trois départements : Aveyron, Tarn, Lot concentrent 76% du total  agneaux abattus en 2022 en Occitanie</t>
  </si>
  <si>
    <r>
      <t>Les abattoirs de trois départements : Aveyron, Tarn, Lot concentrent</t>
    </r>
    <r>
      <rPr>
        <b/>
        <i/>
        <sz val="14"/>
        <color indexed="24"/>
        <rFont val="Marianne"/>
        <family val="3"/>
      </rPr>
      <t xml:space="preserve"> </t>
    </r>
    <r>
      <rPr>
        <b/>
        <sz val="14"/>
        <color indexed="24"/>
        <rFont val="Marianne"/>
        <family val="3"/>
      </rPr>
      <t>76% du total ovins abattus en 2022</t>
    </r>
  </si>
  <si>
    <t>Total  France</t>
  </si>
  <si>
    <t>Part Occitanie</t>
  </si>
  <si>
    <t>Evolution n-1/n (%)</t>
  </si>
  <si>
    <t>cumul au 30 juin</t>
  </si>
  <si>
    <t>Total porcs</t>
  </si>
  <si>
    <t xml:space="preserve">Porcs charcutiers </t>
  </si>
  <si>
    <t>Effectifs régionaux</t>
  </si>
  <si>
    <t>Volumes en tonnes équivalent carcasse (tec)</t>
  </si>
  <si>
    <t>Total ovins</t>
  </si>
  <si>
    <t>Total agneaux</t>
  </si>
  <si>
    <t xml:space="preserve">Total ovins de réforme </t>
  </si>
  <si>
    <t>Les données concernant les abattages sont issues d’une enquête mensuelle réalisée par le service de la statistique et de la prospective (SSP) auprès des abattoirs de la région Occitanie pour les bovins, les ovins, les porcins et les volailles.</t>
  </si>
  <si>
    <t>Les volumes indiqués rendent compte des animaux abattus produits dans la région mais aussi dans les régions voisines et qui viennent se faire abattre dans les abattoirs d’Occitanie.</t>
  </si>
  <si>
    <t>Indice des prix d'achat des moyens de prod. agricole (IPAMPA)</t>
  </si>
  <si>
    <t xml:space="preserve">Indice des prix d'achat des moyens de prod. agricole (IPAMPA) </t>
  </si>
  <si>
    <t>Aliments pour ovins caprins</t>
  </si>
  <si>
    <t>Moyenne 2016-2020</t>
  </si>
  <si>
    <t>source : Agreste, Insee</t>
  </si>
  <si>
    <t>Aliments pour porcins</t>
  </si>
  <si>
    <t>Liste des onglets de ce classeur</t>
  </si>
  <si>
    <t>Evolution_abattages-total.ovin</t>
  </si>
  <si>
    <t>Evol_abattages_agneaux</t>
  </si>
  <si>
    <t>Evol_abattages_ovinsderéforme</t>
  </si>
  <si>
    <t>Evol_abattages_total.porc</t>
  </si>
  <si>
    <t>Evol_abattages_porc.charcutier</t>
  </si>
  <si>
    <t>IPAMPA_aliment_ovin_caprin</t>
  </si>
  <si>
    <t>IPAMPA_aliment_porc</t>
  </si>
  <si>
    <t>Evol. 2023/2024</t>
  </si>
  <si>
    <t>Moyenne 2019-2021</t>
  </si>
  <si>
    <t>Indice base 100 en 2020</t>
  </si>
  <si>
    <t>sem-1</t>
  </si>
  <si>
    <t>sem-2</t>
  </si>
  <si>
    <t>sem-3</t>
  </si>
  <si>
    <t>sem-4</t>
  </si>
  <si>
    <t>sem-5</t>
  </si>
  <si>
    <t>sem-6</t>
  </si>
  <si>
    <t>sem-7</t>
  </si>
  <si>
    <t>sem-8</t>
  </si>
  <si>
    <t>sem-9</t>
  </si>
  <si>
    <t>sem-10</t>
  </si>
  <si>
    <t>sem-11</t>
  </si>
  <si>
    <t>sem-12</t>
  </si>
  <si>
    <t>sem-13</t>
  </si>
  <si>
    <t>sem-14</t>
  </si>
  <si>
    <t>sem-15</t>
  </si>
  <si>
    <t>sem-16</t>
  </si>
  <si>
    <t>sem-17</t>
  </si>
  <si>
    <t>sem-18</t>
  </si>
  <si>
    <t>sem-19</t>
  </si>
  <si>
    <t>sem-20</t>
  </si>
  <si>
    <t>sem-21</t>
  </si>
  <si>
    <t>sem-22</t>
  </si>
  <si>
    <t>sem-23</t>
  </si>
  <si>
    <t>sem-24</t>
  </si>
  <si>
    <t>sem-25</t>
  </si>
  <si>
    <t>sem-26</t>
  </si>
  <si>
    <t>sem-27</t>
  </si>
  <si>
    <t>sem-28</t>
  </si>
  <si>
    <t>sem-29</t>
  </si>
  <si>
    <t>sem-30</t>
  </si>
  <si>
    <t>sem-31</t>
  </si>
  <si>
    <t>sem-32</t>
  </si>
  <si>
    <t>sem-33</t>
  </si>
  <si>
    <t>sem-34</t>
  </si>
  <si>
    <t>sem-35</t>
  </si>
  <si>
    <t>sem-36</t>
  </si>
  <si>
    <t>sem-37</t>
  </si>
  <si>
    <t>sem-38</t>
  </si>
  <si>
    <t>sem-39</t>
  </si>
  <si>
    <t>sem-40</t>
  </si>
  <si>
    <t>sem-41</t>
  </si>
  <si>
    <t>sem-42</t>
  </si>
  <si>
    <t>sem-43</t>
  </si>
  <si>
    <t>sem-44</t>
  </si>
  <si>
    <t>sem-45</t>
  </si>
  <si>
    <t>sem-46</t>
  </si>
  <si>
    <t>sem-47</t>
  </si>
  <si>
    <t>sem-48</t>
  </si>
  <si>
    <t>sem-49</t>
  </si>
  <si>
    <t>sem-50</t>
  </si>
  <si>
    <t>sem-51</t>
  </si>
  <si>
    <t>sem-52</t>
  </si>
  <si>
    <t>Évolution des abattages de ovins dans la région Occitanie</t>
  </si>
  <si>
    <t>Évolution des abattages des agneaux dans la région Occitanie</t>
  </si>
  <si>
    <t>Évolution des cotations des ovins pour le bassin Grand Sud</t>
  </si>
  <si>
    <t>Cotations_agneauxcouverts_R</t>
  </si>
  <si>
    <t>Évolution des abattages de ovins de réforme dans la région Occitanie</t>
  </si>
  <si>
    <t>Évolution des abattages d’ovins de réforme – Enquête mensuelle auprès des abattoirs d’Occitanie</t>
  </si>
  <si>
    <t>Indice des prix d'achat des moyens de prod. agricole (IPAMPA) - Aliments pour ovins caprins</t>
  </si>
  <si>
    <t>Évolution des abattages de porcs dans la région Occitanie</t>
  </si>
  <si>
    <t>Évolution des abattages de porcs charcutiers dans la région Occitanie</t>
  </si>
  <si>
    <t>Indice des prix d'achat des moyens de prod. agricole (IPAMPA) - Aliments pour porcins</t>
  </si>
  <si>
    <t>Cotations_porc.charcutier</t>
  </si>
  <si>
    <t>L'indice IPAMPA est l'indice des prix d'achat des moyens de production agricole.</t>
  </si>
  <si>
    <t xml:space="preserve">Il mesure les variations des prix d'achat supportés par les exploitations agricoles pour leurs intrants de production et leurs dépenses d'investissement. </t>
  </si>
  <si>
    <t>Indices IPAMPA mensuels et annuels base 100 en 2020 (définition 2016)</t>
  </si>
  <si>
    <t xml:space="preserve">Agreste, Insee </t>
  </si>
  <si>
    <t>Descriptif des 9 onglets de ce classeur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</si>
</sst>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64" formatCode="#,##0.00\ [$€-40C];[Red]\-#,##0.00\ [$€-40C]"/>
    <numFmt numFmtId="165" formatCode="0.0"/>
    <numFmt numFmtId="166" formatCode="#,##0.0&quot;   &quot;"/>
    <numFmt numFmtId="167" formatCode="#,###"/>
    <numFmt numFmtId="168" formatCode="#,##0.0"/>
    <numFmt numFmtId="169" formatCode="#&quot;   &quot;"/>
    <numFmt numFmtId="170" formatCode="#.00"/>
    <numFmt numFmtId="171" formatCode="#.0"/>
    <numFmt numFmtId="172" formatCode="0.00&quot;   &quot;"/>
    <numFmt numFmtId="173" formatCode="0\ ;\(0\);&quot;- &quot;;@\ "/>
    <numFmt numFmtId="174" formatCode="0.0%"/>
    <numFmt numFmtId="175" formatCode="mm/dd/yyyy\ hh:mm:ss"/>
  </numFmts>
  <fonts count="74">
    <font>
      <sz val="10"/>
      <name val="Arial"/>
    </font>
    <font>
      <sz val="10"/>
      <name val="Arial"/>
      <family val="2"/>
    </font>
    <font>
      <b/>
      <i/>
      <u/>
      <sz val="10"/>
      <name val="Arial"/>
      <family val="2"/>
    </font>
    <font>
      <b/>
      <i/>
      <sz val="16"/>
      <name val="Arial"/>
      <family val="2"/>
    </font>
    <font>
      <sz val="11"/>
      <color indexed="8"/>
      <name val="Calibri"/>
      <family val="2"/>
    </font>
    <font>
      <sz val="11"/>
      <color indexed="9"/>
      <name val="Calibri"/>
      <family val="2"/>
    </font>
    <font>
      <sz val="11"/>
      <color indexed="10"/>
      <name val="Calibri"/>
      <family val="2"/>
    </font>
    <font>
      <b/>
      <sz val="11"/>
      <color indexed="52"/>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sz val="11"/>
      <color indexed="17"/>
      <name val="Calibri"/>
      <family val="2"/>
    </font>
    <font>
      <b/>
      <sz val="11"/>
      <color indexed="63"/>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b/>
      <sz val="11"/>
      <color indexed="9"/>
      <name val="Calibri"/>
      <family val="2"/>
    </font>
    <font>
      <sz val="12"/>
      <color indexed="8"/>
      <name val="Times New Roman"/>
      <family val="1"/>
    </font>
    <font>
      <sz val="12"/>
      <name val="Arial"/>
      <family val="2"/>
    </font>
    <font>
      <sz val="8"/>
      <name val="Arial"/>
      <family val="2"/>
    </font>
    <font>
      <b/>
      <sz val="8"/>
      <color indexed="21"/>
      <name val="Arial"/>
      <family val="2"/>
    </font>
    <font>
      <sz val="10"/>
      <name val="Arial"/>
      <family val="2"/>
    </font>
    <font>
      <b/>
      <sz val="9"/>
      <name val="Arial"/>
      <family val="2"/>
    </font>
    <font>
      <sz val="12"/>
      <color indexed="9"/>
      <name val="Times New Roman"/>
      <family val="1"/>
    </font>
    <font>
      <b/>
      <sz val="12"/>
      <color indexed="9"/>
      <name val="Arial"/>
      <family val="2"/>
    </font>
    <font>
      <sz val="12"/>
      <color indexed="23"/>
      <name val="Arial"/>
      <family val="2"/>
    </font>
    <font>
      <b/>
      <sz val="10"/>
      <color indexed="23"/>
      <name val="Arial"/>
      <family val="2"/>
    </font>
    <font>
      <sz val="10"/>
      <color indexed="23"/>
      <name val="Arial"/>
      <family val="2"/>
    </font>
    <font>
      <sz val="8"/>
      <color indexed="23"/>
      <name val="Arial"/>
      <family val="2"/>
    </font>
    <font>
      <sz val="8"/>
      <color indexed="21"/>
      <name val="Arial"/>
      <family val="2"/>
    </font>
    <font>
      <sz val="11"/>
      <color indexed="48"/>
      <name val="Arial"/>
      <family val="2"/>
    </font>
    <font>
      <b/>
      <sz val="10"/>
      <color indexed="21"/>
      <name val="Arial"/>
      <family val="2"/>
    </font>
    <font>
      <b/>
      <sz val="9"/>
      <color indexed="24"/>
      <name val="Arial"/>
      <family val="2"/>
    </font>
    <font>
      <b/>
      <sz val="10"/>
      <name val="Arial"/>
      <family val="2"/>
    </font>
    <font>
      <sz val="10"/>
      <color indexed="10"/>
      <name val="Arial"/>
      <family val="2"/>
    </font>
    <font>
      <sz val="10"/>
      <name val="Arial"/>
      <family val="2"/>
    </font>
    <font>
      <sz val="9"/>
      <color indexed="18"/>
      <name val="Arial"/>
      <family val="2"/>
    </font>
    <font>
      <b/>
      <i/>
      <u/>
      <sz val="9"/>
      <color indexed="18"/>
      <name val="Arial"/>
      <family val="2"/>
    </font>
    <font>
      <b/>
      <i/>
      <sz val="16"/>
      <color indexed="18"/>
      <name val="Arial"/>
      <family val="2"/>
    </font>
    <font>
      <sz val="10"/>
      <color indexed="18"/>
      <name val="Arial"/>
      <family val="2"/>
    </font>
    <font>
      <b/>
      <sz val="18"/>
      <color indexed="62"/>
      <name val="Cambria"/>
      <family val="1"/>
    </font>
    <font>
      <b/>
      <sz val="8"/>
      <name val="Arial"/>
      <family val="2"/>
    </font>
    <font>
      <sz val="8"/>
      <name val="Marianne"/>
      <family val="3"/>
    </font>
    <font>
      <sz val="10"/>
      <name val="Marianne"/>
      <family val="3"/>
    </font>
    <font>
      <sz val="12"/>
      <name val="Marianne"/>
      <family val="3"/>
    </font>
    <font>
      <b/>
      <sz val="9"/>
      <color indexed="58"/>
      <name val="Marianne"/>
      <family val="3"/>
    </font>
    <font>
      <b/>
      <sz val="12"/>
      <color indexed="23"/>
      <name val="Marianne"/>
      <family val="3"/>
    </font>
    <font>
      <b/>
      <sz val="8"/>
      <color indexed="21"/>
      <name val="Marianne"/>
      <family val="3"/>
    </font>
    <font>
      <b/>
      <sz val="14"/>
      <color indexed="24"/>
      <name val="Marianne"/>
      <family val="3"/>
    </font>
    <font>
      <b/>
      <i/>
      <sz val="14"/>
      <color indexed="24"/>
      <name val="Marianne"/>
      <family val="3"/>
    </font>
    <font>
      <b/>
      <sz val="9"/>
      <color indexed="23"/>
      <name val="Marianne"/>
      <family val="3"/>
    </font>
    <font>
      <b/>
      <sz val="10"/>
      <color indexed="23"/>
      <name val="Marianne"/>
      <family val="3"/>
    </font>
    <font>
      <b/>
      <sz val="13.5"/>
      <color indexed="24"/>
      <name val="Marianne"/>
      <family val="3"/>
    </font>
    <font>
      <b/>
      <sz val="8"/>
      <name val="Marianne"/>
      <family val="3"/>
    </font>
    <font>
      <b/>
      <sz val="9"/>
      <name val="Marianne"/>
      <family val="3"/>
    </font>
    <font>
      <sz val="12"/>
      <color indexed="23"/>
      <name val="Marianne"/>
      <family val="3"/>
    </font>
    <font>
      <b/>
      <sz val="10"/>
      <color indexed="24"/>
      <name val="Marianne"/>
      <family val="3"/>
    </font>
    <font>
      <sz val="10"/>
      <color indexed="23"/>
      <name val="Marianne"/>
      <family val="3"/>
    </font>
    <font>
      <sz val="8"/>
      <color indexed="23"/>
      <name val="Marianne"/>
      <family val="3"/>
    </font>
    <font>
      <sz val="8"/>
      <color indexed="21"/>
      <name val="Marianne"/>
      <family val="3"/>
    </font>
    <font>
      <sz val="11"/>
      <color indexed="48"/>
      <name val="Marianne"/>
      <family val="3"/>
    </font>
    <font>
      <b/>
      <sz val="10"/>
      <color indexed="21"/>
      <name val="Marianne"/>
      <family val="3"/>
    </font>
    <font>
      <b/>
      <sz val="8"/>
      <color indexed="25"/>
      <name val="Marianne"/>
      <family val="3"/>
    </font>
    <font>
      <sz val="8"/>
      <color indexed="25"/>
      <name val="Marianne"/>
      <family val="3"/>
    </font>
    <font>
      <sz val="9.5"/>
      <color rgb="FF000000"/>
      <name val="Albany AMT"/>
    </font>
    <font>
      <sz val="10"/>
      <color indexed="8"/>
      <name val="Marianne"/>
      <family val="3"/>
    </font>
    <font>
      <sz val="10"/>
      <color indexed="12"/>
      <name val="Marianne"/>
      <family val="3"/>
    </font>
    <font>
      <sz val="10"/>
      <name val="Arial"/>
      <family val="2"/>
    </font>
    <font>
      <u/>
      <sz val="10"/>
      <color theme="10"/>
      <name val="Arial"/>
      <family val="2"/>
    </font>
    <font>
      <b/>
      <sz val="9"/>
      <color indexed="21"/>
      <name val="Marianne"/>
      <family val="3"/>
    </font>
  </fonts>
  <fills count="34">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45"/>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20"/>
        <bgColor indexed="28"/>
      </patternFill>
    </fill>
    <fill>
      <patternFill patternType="solid">
        <fgColor indexed="49"/>
        <bgColor indexed="40"/>
      </patternFill>
    </fill>
    <fill>
      <patternFill patternType="solid">
        <fgColor indexed="52"/>
        <bgColor indexed="19"/>
      </patternFill>
    </fill>
    <fill>
      <patternFill patternType="solid">
        <fgColor indexed="52"/>
        <bgColor indexed="34"/>
      </patternFill>
    </fill>
    <fill>
      <patternFill patternType="solid">
        <fgColor indexed="62"/>
        <bgColor indexed="56"/>
      </patternFill>
    </fill>
    <fill>
      <patternFill patternType="solid">
        <fgColor indexed="10"/>
        <bgColor indexed="25"/>
      </patternFill>
    </fill>
    <fill>
      <patternFill patternType="solid">
        <fgColor indexed="10"/>
        <bgColor indexed="36"/>
      </patternFill>
    </fill>
    <fill>
      <patternFill patternType="solid">
        <fgColor indexed="57"/>
        <bgColor indexed="21"/>
      </patternFill>
    </fill>
    <fill>
      <patternFill patternType="solid">
        <fgColor indexed="57"/>
        <bgColor indexed="19"/>
      </patternFill>
    </fill>
    <fill>
      <patternFill patternType="solid">
        <fgColor indexed="53"/>
        <bgColor indexed="61"/>
      </patternFill>
    </fill>
    <fill>
      <patternFill patternType="solid">
        <fgColor indexed="53"/>
        <bgColor indexed="25"/>
      </patternFill>
    </fill>
    <fill>
      <patternFill patternType="solid">
        <fgColor indexed="22"/>
        <bgColor indexed="50"/>
      </patternFill>
    </fill>
    <fill>
      <patternFill patternType="solid">
        <fgColor indexed="26"/>
        <bgColor indexed="9"/>
      </patternFill>
    </fill>
    <fill>
      <patternFill patternType="solid">
        <fgColor indexed="43"/>
        <bgColor indexed="26"/>
      </patternFill>
    </fill>
    <fill>
      <patternFill patternType="solid">
        <fgColor indexed="55"/>
        <bgColor indexed="24"/>
      </patternFill>
    </fill>
    <fill>
      <patternFill patternType="solid">
        <fgColor indexed="9"/>
        <bgColor indexed="26"/>
      </patternFill>
    </fill>
    <fill>
      <patternFill patternType="solid">
        <fgColor theme="0"/>
        <bgColor indexed="26"/>
      </patternFill>
    </fill>
    <fill>
      <patternFill patternType="solid">
        <fgColor theme="0"/>
        <bgColor indexed="64"/>
      </patternFill>
    </fill>
    <fill>
      <patternFill patternType="solid">
        <fgColor indexed="22"/>
      </patternFill>
    </fill>
    <fill>
      <patternFill patternType="solid">
        <fgColor rgb="FF009999"/>
        <bgColor indexed="64"/>
      </patternFill>
    </fill>
  </fills>
  <borders count="57">
    <border>
      <left/>
      <right/>
      <top/>
      <bottom/>
      <diagonal/>
    </border>
    <border>
      <left style="hair">
        <color indexed="23"/>
      </left>
      <right style="hair">
        <color indexed="23"/>
      </right>
      <top style="hair">
        <color indexed="23"/>
      </top>
      <bottom style="hair">
        <color indexed="23"/>
      </bottom>
      <diagonal/>
    </border>
    <border>
      <left/>
      <right/>
      <top/>
      <bottom style="hair">
        <color indexed="52"/>
      </bottom>
      <diagonal/>
    </border>
    <border>
      <left style="hair">
        <color indexed="22"/>
      </left>
      <right style="hair">
        <color indexed="22"/>
      </right>
      <top style="hair">
        <color indexed="22"/>
      </top>
      <bottom style="hair">
        <color indexed="22"/>
      </bottom>
      <diagonal/>
    </border>
    <border>
      <left style="hair">
        <color indexed="63"/>
      </left>
      <right style="hair">
        <color indexed="63"/>
      </right>
      <top style="hair">
        <color indexed="63"/>
      </top>
      <bottom style="hair">
        <color indexed="63"/>
      </bottom>
      <diagonal/>
    </border>
    <border>
      <left/>
      <right/>
      <top/>
      <bottom style="thin">
        <color indexed="62"/>
      </bottom>
      <diagonal/>
    </border>
    <border>
      <left/>
      <right/>
      <top/>
      <bottom style="thin">
        <color indexed="22"/>
      </bottom>
      <diagonal/>
    </border>
    <border>
      <left/>
      <right/>
      <top/>
      <bottom style="thin">
        <color indexed="30"/>
      </bottom>
      <diagonal/>
    </border>
    <border>
      <left/>
      <right/>
      <top style="hair">
        <color indexed="62"/>
      </top>
      <bottom style="hair">
        <color indexed="62"/>
      </bottom>
      <diagonal/>
    </border>
    <border>
      <left style="hair">
        <color indexed="21"/>
      </left>
      <right style="hair">
        <color indexed="21"/>
      </right>
      <top style="hair">
        <color indexed="21"/>
      </top>
      <bottom style="hair">
        <color indexed="21"/>
      </bottom>
      <diagonal/>
    </border>
    <border>
      <left style="hair">
        <color indexed="21"/>
      </left>
      <right style="hair">
        <color indexed="21"/>
      </right>
      <top style="hair">
        <color indexed="21"/>
      </top>
      <bottom/>
      <diagonal/>
    </border>
    <border>
      <left style="hair">
        <color indexed="21"/>
      </left>
      <right style="hair">
        <color indexed="21"/>
      </right>
      <top/>
      <bottom/>
      <diagonal/>
    </border>
    <border>
      <left style="hair">
        <color indexed="21"/>
      </left>
      <right style="hair">
        <color indexed="21"/>
      </right>
      <top/>
      <bottom style="hair">
        <color indexed="21"/>
      </bottom>
      <diagonal/>
    </border>
    <border>
      <left style="hair">
        <color indexed="21"/>
      </left>
      <right style="hair">
        <color indexed="21"/>
      </right>
      <top style="hair">
        <color indexed="21"/>
      </top>
      <bottom style="thin">
        <color indexed="21"/>
      </bottom>
      <diagonal/>
    </border>
    <border>
      <left style="thin">
        <color indexed="21"/>
      </left>
      <right style="hair">
        <color indexed="21"/>
      </right>
      <top/>
      <bottom/>
      <diagonal/>
    </border>
    <border>
      <left style="thin">
        <color indexed="21"/>
      </left>
      <right style="hair">
        <color indexed="21"/>
      </right>
      <top/>
      <bottom style="hair">
        <color indexed="21"/>
      </bottom>
      <diagonal/>
    </border>
    <border>
      <left style="thin">
        <color indexed="21"/>
      </left>
      <right style="hair">
        <color indexed="21"/>
      </right>
      <top style="hair">
        <color indexed="21"/>
      </top>
      <bottom style="hair">
        <color indexed="21"/>
      </bottom>
      <diagonal/>
    </border>
    <border>
      <left style="thin">
        <color indexed="21"/>
      </left>
      <right style="hair">
        <color indexed="21"/>
      </right>
      <top style="hair">
        <color indexed="21"/>
      </top>
      <bottom style="thin">
        <color indexed="21"/>
      </bottom>
      <diagonal/>
    </border>
    <border>
      <left style="hair">
        <color indexed="21"/>
      </left>
      <right style="thin">
        <color indexed="21"/>
      </right>
      <top/>
      <bottom/>
      <diagonal/>
    </border>
    <border>
      <left style="hair">
        <color indexed="21"/>
      </left>
      <right style="thin">
        <color indexed="21"/>
      </right>
      <top style="hair">
        <color indexed="21"/>
      </top>
      <bottom style="hair">
        <color indexed="21"/>
      </bottom>
      <diagonal/>
    </border>
    <border>
      <left style="hair">
        <color indexed="21"/>
      </left>
      <right style="thin">
        <color indexed="21"/>
      </right>
      <top style="hair">
        <color indexed="21"/>
      </top>
      <bottom style="thin">
        <color indexed="21"/>
      </bottom>
      <diagonal/>
    </border>
    <border>
      <left style="hair">
        <color indexed="21"/>
      </left>
      <right style="thin">
        <color indexed="21"/>
      </right>
      <top/>
      <bottom style="hair">
        <color indexed="21"/>
      </bottom>
      <diagonal/>
    </border>
    <border>
      <left style="hair">
        <color indexed="21"/>
      </left>
      <right style="thin">
        <color indexed="21"/>
      </right>
      <top style="hair">
        <color indexed="21"/>
      </top>
      <bottom/>
      <diagonal/>
    </border>
    <border>
      <left style="thin">
        <color indexed="21"/>
      </left>
      <right style="hair">
        <color indexed="21"/>
      </right>
      <top/>
      <bottom style="thin">
        <color indexed="21"/>
      </bottom>
      <diagonal/>
    </border>
    <border>
      <left style="hair">
        <color indexed="21"/>
      </left>
      <right style="hair">
        <color indexed="21"/>
      </right>
      <top/>
      <bottom style="thin">
        <color indexed="21"/>
      </bottom>
      <diagonal/>
    </border>
    <border>
      <left style="hair">
        <color indexed="21"/>
      </left>
      <right style="thin">
        <color indexed="21"/>
      </right>
      <top/>
      <bottom style="thin">
        <color indexed="21"/>
      </bottom>
      <diagonal/>
    </border>
    <border>
      <left style="thin">
        <color indexed="21"/>
      </left>
      <right style="hair">
        <color indexed="21"/>
      </right>
      <top style="thin">
        <color indexed="21"/>
      </top>
      <bottom style="thin">
        <color indexed="21"/>
      </bottom>
      <diagonal/>
    </border>
    <border>
      <left style="hair">
        <color indexed="21"/>
      </left>
      <right style="hair">
        <color indexed="21"/>
      </right>
      <top style="thin">
        <color indexed="21"/>
      </top>
      <bottom style="thin">
        <color indexed="21"/>
      </bottom>
      <diagonal/>
    </border>
    <border>
      <left style="hair">
        <color indexed="21"/>
      </left>
      <right style="thin">
        <color indexed="21"/>
      </right>
      <top style="thin">
        <color indexed="21"/>
      </top>
      <bottom style="thin">
        <color indexed="21"/>
      </bottom>
      <diagonal/>
    </border>
    <border>
      <left style="hair">
        <color indexed="21"/>
      </left>
      <right style="hair">
        <color indexed="21"/>
      </right>
      <top style="thin">
        <color indexed="21"/>
      </top>
      <bottom/>
      <diagonal/>
    </border>
    <border>
      <left style="hair">
        <color indexed="21"/>
      </left>
      <right style="thin">
        <color indexed="21"/>
      </right>
      <top style="thin">
        <color indexed="21"/>
      </top>
      <bottom/>
      <diagonal/>
    </border>
    <border>
      <left style="thin">
        <color indexed="21"/>
      </left>
      <right style="hair">
        <color indexed="21"/>
      </right>
      <top style="thin">
        <color indexed="21"/>
      </top>
      <bottom/>
      <diagonal/>
    </border>
    <border>
      <left/>
      <right style="hair">
        <color indexed="21"/>
      </right>
      <top/>
      <bottom/>
      <diagonal/>
    </border>
    <border>
      <left style="hair">
        <color indexed="21"/>
      </left>
      <right/>
      <top/>
      <bottom/>
      <diagonal/>
    </border>
    <border>
      <left style="hair">
        <color indexed="21"/>
      </left>
      <right/>
      <top/>
      <bottom style="hair">
        <color indexed="21"/>
      </bottom>
      <diagonal/>
    </border>
    <border>
      <left style="hair">
        <color indexed="21"/>
      </left>
      <right/>
      <top style="hair">
        <color indexed="21"/>
      </top>
      <bottom/>
      <diagonal/>
    </border>
    <border>
      <left style="hair">
        <color indexed="21"/>
      </left>
      <right/>
      <top/>
      <bottom style="thin">
        <color indexed="21"/>
      </bottom>
      <diagonal/>
    </border>
    <border>
      <left style="medium">
        <color indexed="21"/>
      </left>
      <right/>
      <top style="medium">
        <color indexed="21"/>
      </top>
      <bottom style="medium">
        <color indexed="21"/>
      </bottom>
      <diagonal/>
    </border>
    <border>
      <left style="medium">
        <color indexed="21"/>
      </left>
      <right style="dotted">
        <color indexed="21"/>
      </right>
      <top style="medium">
        <color indexed="21"/>
      </top>
      <bottom style="medium">
        <color indexed="21"/>
      </bottom>
      <diagonal/>
    </border>
    <border>
      <left style="dotted">
        <color indexed="21"/>
      </left>
      <right style="dotted">
        <color indexed="21"/>
      </right>
      <top style="medium">
        <color indexed="21"/>
      </top>
      <bottom style="medium">
        <color indexed="21"/>
      </bottom>
      <diagonal/>
    </border>
    <border>
      <left style="dotted">
        <color indexed="21"/>
      </left>
      <right style="medium">
        <color indexed="21"/>
      </right>
      <top style="medium">
        <color indexed="21"/>
      </top>
      <bottom style="medium">
        <color indexed="21"/>
      </bottom>
      <diagonal/>
    </border>
    <border>
      <left style="medium">
        <color indexed="21"/>
      </left>
      <right/>
      <top style="medium">
        <color indexed="21"/>
      </top>
      <bottom style="dotted">
        <color indexed="21"/>
      </bottom>
      <diagonal/>
    </border>
    <border>
      <left style="medium">
        <color indexed="21"/>
      </left>
      <right style="dotted">
        <color indexed="21"/>
      </right>
      <top style="medium">
        <color indexed="21"/>
      </top>
      <bottom style="dotted">
        <color indexed="21"/>
      </bottom>
      <diagonal/>
    </border>
    <border>
      <left style="dotted">
        <color indexed="21"/>
      </left>
      <right style="dotted">
        <color indexed="21"/>
      </right>
      <top style="medium">
        <color indexed="21"/>
      </top>
      <bottom style="dotted">
        <color indexed="21"/>
      </bottom>
      <diagonal/>
    </border>
    <border>
      <left style="dotted">
        <color indexed="21"/>
      </left>
      <right style="medium">
        <color indexed="21"/>
      </right>
      <top style="medium">
        <color indexed="21"/>
      </top>
      <bottom style="dotted">
        <color indexed="21"/>
      </bottom>
      <diagonal/>
    </border>
    <border>
      <left style="medium">
        <color indexed="21"/>
      </left>
      <right/>
      <top style="dotted">
        <color indexed="21"/>
      </top>
      <bottom style="dotted">
        <color indexed="21"/>
      </bottom>
      <diagonal/>
    </border>
    <border>
      <left style="medium">
        <color indexed="21"/>
      </left>
      <right style="dotted">
        <color indexed="21"/>
      </right>
      <top style="dotted">
        <color indexed="21"/>
      </top>
      <bottom style="dotted">
        <color indexed="21"/>
      </bottom>
      <diagonal/>
    </border>
    <border>
      <left style="dotted">
        <color indexed="21"/>
      </left>
      <right style="dotted">
        <color indexed="21"/>
      </right>
      <top style="dotted">
        <color indexed="21"/>
      </top>
      <bottom style="dotted">
        <color indexed="21"/>
      </bottom>
      <diagonal/>
    </border>
    <border>
      <left style="dotted">
        <color indexed="21"/>
      </left>
      <right style="medium">
        <color indexed="21"/>
      </right>
      <top style="dotted">
        <color indexed="21"/>
      </top>
      <bottom style="dotted">
        <color indexed="21"/>
      </bottom>
      <diagonal/>
    </border>
    <border>
      <left style="medium">
        <color indexed="21"/>
      </left>
      <right/>
      <top style="dotted">
        <color indexed="21"/>
      </top>
      <bottom style="medium">
        <color indexed="21"/>
      </bottom>
      <diagonal/>
    </border>
    <border>
      <left style="medium">
        <color indexed="21"/>
      </left>
      <right style="dotted">
        <color indexed="21"/>
      </right>
      <top style="dotted">
        <color indexed="21"/>
      </top>
      <bottom style="medium">
        <color indexed="21"/>
      </bottom>
      <diagonal/>
    </border>
    <border>
      <left style="dotted">
        <color indexed="21"/>
      </left>
      <right style="dotted">
        <color indexed="21"/>
      </right>
      <top style="dotted">
        <color indexed="21"/>
      </top>
      <bottom style="medium">
        <color indexed="21"/>
      </bottom>
      <diagonal/>
    </border>
    <border>
      <left style="dotted">
        <color indexed="21"/>
      </left>
      <right style="medium">
        <color indexed="21"/>
      </right>
      <top style="dotted">
        <color indexed="21"/>
      </top>
      <bottom style="medium">
        <color indexed="21"/>
      </bottom>
      <diagonal/>
    </border>
    <border>
      <left style="dotted">
        <color indexed="21"/>
      </left>
      <right/>
      <top style="medium">
        <color indexed="21"/>
      </top>
      <bottom style="medium">
        <color indexed="21"/>
      </bottom>
      <diagonal/>
    </border>
    <border>
      <left style="dotted">
        <color indexed="21"/>
      </left>
      <right/>
      <top style="medium">
        <color indexed="21"/>
      </top>
      <bottom style="dotted">
        <color indexed="21"/>
      </bottom>
      <diagonal/>
    </border>
    <border>
      <left style="dotted">
        <color indexed="21"/>
      </left>
      <right/>
      <top style="dotted">
        <color indexed="21"/>
      </top>
      <bottom style="dotted">
        <color indexed="21"/>
      </bottom>
      <diagonal/>
    </border>
    <border>
      <left style="dotted">
        <color indexed="21"/>
      </left>
      <right/>
      <top style="dotted">
        <color indexed="21"/>
      </top>
      <bottom style="medium">
        <color indexed="21"/>
      </bottom>
      <diagonal/>
    </border>
  </borders>
  <cellStyleXfs count="79">
    <xf numFmtId="0" fontId="0"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6" fillId="0" borderId="0" applyNumberFormat="0" applyFill="0" applyBorder="0" applyAlignment="0" applyProtection="0"/>
    <xf numFmtId="0" fontId="7" fillId="25" borderId="1" applyNumberFormat="0" applyAlignment="0" applyProtection="0"/>
    <xf numFmtId="0" fontId="8" fillId="0" borderId="2" applyNumberFormat="0" applyFill="0" applyAlignment="0" applyProtection="0"/>
    <xf numFmtId="173" fontId="43" fillId="0" borderId="0"/>
    <xf numFmtId="0" fontId="39" fillId="26" borderId="3" applyNumberFormat="0" applyAlignment="0" applyProtection="0"/>
    <xf numFmtId="0" fontId="40" fillId="26" borderId="3" applyNumberFormat="0" applyAlignment="0" applyProtection="0"/>
    <xf numFmtId="173" fontId="43" fillId="0" borderId="0"/>
    <xf numFmtId="0" fontId="3" fillId="0" borderId="0" applyNumberFormat="0" applyFill="0" applyBorder="0" applyProtection="0">
      <alignment horizontal="center"/>
    </xf>
    <xf numFmtId="0" fontId="42" fillId="0" borderId="0" applyNumberFormat="0" applyFill="0" applyBorder="0" applyProtection="0">
      <alignment horizontal="center"/>
    </xf>
    <xf numFmtId="0" fontId="9" fillId="7" borderId="1" applyNumberFormat="0" applyAlignment="0" applyProtection="0"/>
    <xf numFmtId="0" fontId="42" fillId="0" borderId="0">
      <alignment horizontal="center"/>
    </xf>
    <xf numFmtId="0" fontId="42" fillId="0" borderId="0">
      <alignment horizontal="center" textRotation="90"/>
    </xf>
    <xf numFmtId="0" fontId="10" fillId="3" borderId="0" applyNumberFormat="0" applyBorder="0" applyAlignment="0" applyProtection="0"/>
    <xf numFmtId="0" fontId="11" fillId="27" borderId="0" applyNumberFormat="0" applyBorder="0" applyAlignment="0" applyProtection="0"/>
    <xf numFmtId="0" fontId="43" fillId="0" borderId="0"/>
    <xf numFmtId="0" fontId="40" fillId="0" borderId="0"/>
    <xf numFmtId="0" fontId="40" fillId="0" borderId="0"/>
    <xf numFmtId="9" fontId="1" fillId="0" borderId="0" applyFill="0" applyBorder="0" applyAlignment="0" applyProtection="0"/>
    <xf numFmtId="9" fontId="25" fillId="0" borderId="0" applyFill="0" applyBorder="0" applyAlignment="0" applyProtection="0"/>
    <xf numFmtId="9" fontId="25" fillId="0" borderId="0" applyFill="0" applyBorder="0" applyAlignment="0" applyProtection="0"/>
    <xf numFmtId="0" fontId="41" fillId="0" borderId="0"/>
    <xf numFmtId="164" fontId="41" fillId="0" borderId="0"/>
    <xf numFmtId="0" fontId="2" fillId="0" borderId="0" applyNumberFormat="0" applyFill="0" applyBorder="0" applyAlignment="0" applyProtection="0"/>
    <xf numFmtId="0" fontId="41" fillId="0" borderId="0" applyNumberFormat="0" applyFill="0" applyBorder="0" applyAlignment="0" applyProtection="0"/>
    <xf numFmtId="164" fontId="2" fillId="0" borderId="0" applyFill="0" applyBorder="0" applyAlignment="0" applyProtection="0"/>
    <xf numFmtId="164" fontId="41" fillId="0" borderId="0" applyFill="0" applyBorder="0" applyAlignment="0" applyProtection="0"/>
    <xf numFmtId="0" fontId="12" fillId="4" borderId="0" applyNumberFormat="0" applyBorder="0" applyAlignment="0" applyProtection="0"/>
    <xf numFmtId="0" fontId="13" fillId="25" borderId="4"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44" fillId="0" borderId="0"/>
    <xf numFmtId="0" fontId="16" fillId="0" borderId="5" applyNumberFormat="0" applyFill="0" applyAlignment="0" applyProtection="0"/>
    <xf numFmtId="0" fontId="17" fillId="0" borderId="6" applyNumberFormat="0" applyFill="0" applyAlignment="0" applyProtection="0"/>
    <xf numFmtId="0" fontId="18" fillId="0" borderId="7" applyNumberFormat="0" applyFill="0" applyAlignment="0" applyProtection="0"/>
    <xf numFmtId="0" fontId="18" fillId="0" borderId="0" applyNumberFormat="0" applyFill="0" applyBorder="0" applyAlignment="0" applyProtection="0"/>
    <xf numFmtId="0" fontId="3" fillId="0" borderId="0" applyNumberFormat="0" applyFill="0" applyBorder="0" applyProtection="0">
      <alignment horizontal="center" textRotation="90"/>
    </xf>
    <xf numFmtId="0" fontId="42" fillId="0" borderId="0" applyNumberFormat="0" applyFill="0" applyBorder="0" applyProtection="0">
      <alignment horizontal="center" textRotation="90"/>
    </xf>
    <xf numFmtId="0" fontId="19" fillId="0" borderId="8" applyNumberFormat="0" applyFill="0" applyAlignment="0" applyProtection="0"/>
    <xf numFmtId="0" fontId="20" fillId="28" borderId="4" applyNumberFormat="0" applyAlignment="0" applyProtection="0"/>
    <xf numFmtId="0" fontId="68" fillId="0" borderId="0"/>
    <xf numFmtId="0" fontId="1" fillId="0" borderId="0"/>
    <xf numFmtId="0" fontId="1" fillId="0" borderId="0"/>
    <xf numFmtId="0" fontId="71" fillId="32" borderId="0">
      <alignment wrapText="1"/>
    </xf>
    <xf numFmtId="0" fontId="71" fillId="0" borderId="0">
      <alignment wrapText="1"/>
    </xf>
    <xf numFmtId="0" fontId="71" fillId="0" borderId="0">
      <alignment wrapText="1"/>
    </xf>
    <xf numFmtId="0" fontId="71" fillId="0" borderId="0">
      <alignment wrapText="1"/>
    </xf>
    <xf numFmtId="175" fontId="71" fillId="0" borderId="0">
      <alignment wrapText="1"/>
    </xf>
    <xf numFmtId="0" fontId="72" fillId="0" borderId="0" applyNumberFormat="0" applyFill="0" applyBorder="0" applyAlignment="0" applyProtection="0"/>
  </cellStyleXfs>
  <cellXfs count="335">
    <xf numFmtId="0" fontId="0" fillId="0" borderId="0" xfId="0"/>
    <xf numFmtId="0" fontId="0" fillId="29" borderId="0" xfId="0" applyFill="1"/>
    <xf numFmtId="0" fontId="0" fillId="29" borderId="0" xfId="0" applyFill="1" applyAlignment="1">
      <alignment horizontal="center"/>
    </xf>
    <xf numFmtId="0" fontId="22" fillId="29" borderId="0" xfId="0" applyFont="1" applyFill="1" applyAlignment="1">
      <alignment vertical="center"/>
    </xf>
    <xf numFmtId="0" fontId="22" fillId="29" borderId="0" xfId="0" applyFont="1" applyFill="1"/>
    <xf numFmtId="0" fontId="23" fillId="29" borderId="0" xfId="0" applyFont="1" applyFill="1"/>
    <xf numFmtId="0" fontId="23" fillId="29" borderId="0" xfId="0" applyFont="1" applyFill="1" applyBorder="1"/>
    <xf numFmtId="165" fontId="23" fillId="29" borderId="0" xfId="0" applyNumberFormat="1" applyFont="1" applyFill="1"/>
    <xf numFmtId="165" fontId="23" fillId="29" borderId="0" xfId="0" applyNumberFormat="1" applyFont="1" applyFill="1" applyAlignment="1">
      <alignment horizontal="left"/>
    </xf>
    <xf numFmtId="167" fontId="0" fillId="29" borderId="0" xfId="0" applyNumberFormat="1" applyFill="1"/>
    <xf numFmtId="168" fontId="23" fillId="29" borderId="0" xfId="0" applyNumberFormat="1" applyFont="1" applyFill="1"/>
    <xf numFmtId="167" fontId="23" fillId="29" borderId="0" xfId="0" applyNumberFormat="1" applyFont="1" applyFill="1"/>
    <xf numFmtId="169" fontId="0" fillId="29" borderId="0" xfId="0" applyNumberFormat="1" applyFill="1" applyAlignment="1">
      <alignment horizontal="right" vertical="center"/>
    </xf>
    <xf numFmtId="0" fontId="0" fillId="29" borderId="0" xfId="0" applyFill="1" applyBorder="1"/>
    <xf numFmtId="0" fontId="28" fillId="29" borderId="0" xfId="0" applyFont="1" applyFill="1"/>
    <xf numFmtId="2" fontId="0" fillId="29" borderId="0" xfId="0" applyNumberFormat="1" applyFill="1" applyAlignment="1">
      <alignment shrinkToFit="1"/>
    </xf>
    <xf numFmtId="0" fontId="30" fillId="29" borderId="0" xfId="0" applyFont="1" applyFill="1" applyAlignment="1">
      <alignment horizontal="center"/>
    </xf>
    <xf numFmtId="0" fontId="32" fillId="29" borderId="0" xfId="0" applyFont="1" applyFill="1"/>
    <xf numFmtId="0" fontId="33" fillId="29" borderId="0" xfId="0" applyFont="1" applyFill="1" applyBorder="1" applyAlignment="1">
      <alignment horizontal="center" vertical="center" wrapText="1"/>
    </xf>
    <xf numFmtId="169" fontId="23" fillId="29" borderId="10" xfId="0" applyNumberFormat="1" applyFont="1" applyFill="1" applyBorder="1" applyAlignment="1">
      <alignment horizontal="right" vertical="center"/>
    </xf>
    <xf numFmtId="4" fontId="23" fillId="29" borderId="11" xfId="0" applyNumberFormat="1" applyFont="1" applyFill="1" applyBorder="1" applyAlignment="1">
      <alignment horizontal="center"/>
    </xf>
    <xf numFmtId="169" fontId="23" fillId="29" borderId="11" xfId="0" applyNumberFormat="1" applyFont="1" applyFill="1" applyBorder="1" applyAlignment="1">
      <alignment horizontal="right" vertical="center"/>
    </xf>
    <xf numFmtId="168" fontId="23" fillId="29" borderId="0" xfId="0" applyNumberFormat="1" applyFont="1" applyFill="1" applyBorder="1"/>
    <xf numFmtId="169" fontId="23" fillId="29" borderId="12" xfId="0" applyNumberFormat="1" applyFont="1" applyFill="1" applyBorder="1" applyAlignment="1">
      <alignment horizontal="right" vertical="center"/>
    </xf>
    <xf numFmtId="4" fontId="23" fillId="29" borderId="12" xfId="0" applyNumberFormat="1" applyFont="1" applyFill="1" applyBorder="1" applyAlignment="1">
      <alignment horizontal="center"/>
    </xf>
    <xf numFmtId="4" fontId="23" fillId="29" borderId="10" xfId="0" applyNumberFormat="1" applyFont="1" applyFill="1" applyBorder="1" applyAlignment="1">
      <alignment horizontal="center"/>
    </xf>
    <xf numFmtId="0" fontId="34" fillId="29" borderId="0" xfId="0" applyFont="1" applyFill="1" applyAlignment="1"/>
    <xf numFmtId="0" fontId="25" fillId="29" borderId="0" xfId="0" applyFont="1" applyFill="1"/>
    <xf numFmtId="2" fontId="23" fillId="29" borderId="11" xfId="0" applyNumberFormat="1" applyFont="1" applyFill="1" applyBorder="1" applyAlignment="1">
      <alignment horizontal="center"/>
    </xf>
    <xf numFmtId="2" fontId="0" fillId="29" borderId="0" xfId="0" applyNumberFormat="1" applyFill="1"/>
    <xf numFmtId="165" fontId="0" fillId="29" borderId="0" xfId="0" applyNumberFormat="1" applyFill="1"/>
    <xf numFmtId="171" fontId="23" fillId="29" borderId="0" xfId="0" applyNumberFormat="1" applyFont="1" applyFill="1"/>
    <xf numFmtId="0" fontId="21" fillId="29" borderId="0" xfId="0" applyFont="1" applyFill="1"/>
    <xf numFmtId="168" fontId="23" fillId="29" borderId="0" xfId="0" applyNumberFormat="1" applyFont="1" applyFill="1" applyAlignment="1">
      <alignment horizontal="left"/>
    </xf>
    <xf numFmtId="0" fontId="37" fillId="29" borderId="0" xfId="0" applyFont="1" applyFill="1" applyAlignment="1">
      <alignment horizontal="left"/>
    </xf>
    <xf numFmtId="0" fontId="29" fillId="29" borderId="0" xfId="0" applyFont="1" applyFill="1"/>
    <xf numFmtId="0" fontId="31" fillId="29" borderId="0" xfId="0" applyFont="1" applyFill="1"/>
    <xf numFmtId="0" fontId="37" fillId="29" borderId="0" xfId="0" applyFont="1" applyFill="1" applyAlignment="1">
      <alignment horizontal="center"/>
    </xf>
    <xf numFmtId="0" fontId="24" fillId="29" borderId="0" xfId="0" applyFont="1" applyFill="1" applyBorder="1" applyAlignment="1">
      <alignment horizontal="center" vertical="center" wrapText="1"/>
    </xf>
    <xf numFmtId="0" fontId="23" fillId="29" borderId="0" xfId="0" applyFont="1" applyFill="1" applyBorder="1" applyAlignment="1">
      <alignment horizontal="right"/>
    </xf>
    <xf numFmtId="0" fontId="23" fillId="29" borderId="0" xfId="0" applyFont="1" applyFill="1" applyBorder="1" applyAlignment="1">
      <alignment horizontal="center" vertical="center" wrapText="1"/>
    </xf>
    <xf numFmtId="172" fontId="23" fillId="29" borderId="10" xfId="0" applyNumberFormat="1" applyFont="1" applyFill="1" applyBorder="1" applyAlignment="1">
      <alignment horizontal="center" vertical="center"/>
    </xf>
    <xf numFmtId="4" fontId="23" fillId="29" borderId="0" xfId="0" applyNumberFormat="1" applyFont="1" applyFill="1" applyBorder="1" applyAlignment="1">
      <alignment horizontal="center"/>
    </xf>
    <xf numFmtId="172" fontId="23" fillId="29" borderId="11" xfId="0" applyNumberFormat="1" applyFont="1" applyFill="1" applyBorder="1" applyAlignment="1">
      <alignment horizontal="center" vertical="center"/>
    </xf>
    <xf numFmtId="0" fontId="25" fillId="29" borderId="0" xfId="0" applyFont="1" applyFill="1" applyBorder="1"/>
    <xf numFmtId="172" fontId="23" fillId="29" borderId="12" xfId="0" applyNumberFormat="1" applyFont="1" applyFill="1" applyBorder="1" applyAlignment="1">
      <alignment horizontal="center" vertical="center"/>
    </xf>
    <xf numFmtId="0" fontId="23" fillId="29" borderId="0" xfId="0" applyFont="1" applyFill="1" applyBorder="1" applyAlignment="1">
      <alignment horizontal="center"/>
    </xf>
    <xf numFmtId="0" fontId="23" fillId="29" borderId="0" xfId="0" applyFont="1" applyFill="1" applyAlignment="1">
      <alignment horizontal="center"/>
    </xf>
    <xf numFmtId="0" fontId="23" fillId="29" borderId="0" xfId="0" applyFont="1" applyFill="1" applyBorder="1" applyAlignment="1">
      <alignment horizontal="center" vertical="center"/>
    </xf>
    <xf numFmtId="0" fontId="23" fillId="29" borderId="0" xfId="0" applyFont="1" applyFill="1" applyAlignment="1">
      <alignment horizontal="center" vertical="center"/>
    </xf>
    <xf numFmtId="0" fontId="25" fillId="29" borderId="0" xfId="0" applyFont="1" applyFill="1" applyBorder="1" applyAlignment="1">
      <alignment horizontal="left" vertical="center" wrapText="1"/>
    </xf>
    <xf numFmtId="0" fontId="35" fillId="29" borderId="0" xfId="0" applyFont="1" applyFill="1" applyBorder="1" applyAlignment="1">
      <alignment vertical="center"/>
    </xf>
    <xf numFmtId="0" fontId="23" fillId="29" borderId="0" xfId="0" applyFont="1" applyFill="1" applyBorder="1" applyAlignment="1">
      <alignment horizontal="right" vertical="center" wrapText="1"/>
    </xf>
    <xf numFmtId="0" fontId="23" fillId="29" borderId="0" xfId="0" applyFont="1" applyFill="1" applyBorder="1" applyAlignment="1">
      <alignment vertical="center"/>
    </xf>
    <xf numFmtId="0" fontId="23" fillId="29" borderId="0" xfId="0" applyFont="1" applyFill="1" applyBorder="1" applyAlignment="1">
      <alignment horizontal="center" wrapText="1"/>
    </xf>
    <xf numFmtId="2" fontId="23" fillId="29" borderId="0" xfId="0" applyNumberFormat="1" applyFont="1" applyFill="1" applyBorder="1" applyAlignment="1">
      <alignment horizontal="center"/>
    </xf>
    <xf numFmtId="0" fontId="38" fillId="29" borderId="0" xfId="0" applyFont="1" applyFill="1"/>
    <xf numFmtId="172" fontId="23" fillId="29" borderId="0" xfId="0" applyNumberFormat="1" applyFont="1" applyFill="1" applyAlignment="1">
      <alignment horizontal="center" vertical="center"/>
    </xf>
    <xf numFmtId="0" fontId="26" fillId="29" borderId="0" xfId="0" applyFont="1" applyFill="1" applyBorder="1" applyAlignment="1">
      <alignment horizontal="center"/>
    </xf>
    <xf numFmtId="0" fontId="36" fillId="29" borderId="0" xfId="0" applyFont="1" applyFill="1" applyBorder="1" applyAlignment="1">
      <alignment horizontal="left" wrapText="1"/>
    </xf>
    <xf numFmtId="166" fontId="23" fillId="29" borderId="0" xfId="0" applyNumberFormat="1" applyFont="1" applyFill="1"/>
    <xf numFmtId="167" fontId="23" fillId="29" borderId="0" xfId="0" applyNumberFormat="1" applyFont="1" applyFill="1" applyBorder="1" applyAlignment="1">
      <alignment horizontal="center"/>
    </xf>
    <xf numFmtId="166" fontId="23" fillId="29" borderId="0" xfId="0" applyNumberFormat="1" applyFont="1" applyFill="1" applyBorder="1"/>
    <xf numFmtId="165" fontId="23" fillId="29" borderId="0" xfId="0" applyNumberFormat="1" applyFont="1" applyFill="1" applyBorder="1"/>
    <xf numFmtId="10" fontId="23" fillId="29" borderId="0" xfId="0" applyNumberFormat="1" applyFont="1" applyFill="1" applyBorder="1" applyAlignment="1">
      <alignment horizontal="center"/>
    </xf>
    <xf numFmtId="9" fontId="1" fillId="29" borderId="0" xfId="48" applyFill="1"/>
    <xf numFmtId="0" fontId="23" fillId="29" borderId="0" xfId="47" applyFont="1" applyFill="1" applyAlignment="1">
      <alignment horizontal="left"/>
    </xf>
    <xf numFmtId="0" fontId="45" fillId="29" borderId="0" xfId="47" applyFont="1" applyFill="1" applyAlignment="1">
      <alignment horizontal="left"/>
    </xf>
    <xf numFmtId="167" fontId="23" fillId="29" borderId="0" xfId="47" applyNumberFormat="1" applyFont="1" applyFill="1" applyAlignment="1">
      <alignment horizontal="left"/>
    </xf>
    <xf numFmtId="165" fontId="23" fillId="29" borderId="0" xfId="47" applyNumberFormat="1" applyFont="1" applyFill="1" applyAlignment="1">
      <alignment horizontal="left"/>
    </xf>
    <xf numFmtId="0" fontId="46" fillId="29" borderId="0" xfId="0" applyFont="1" applyFill="1"/>
    <xf numFmtId="167" fontId="46" fillId="29" borderId="9" xfId="0" applyNumberFormat="1" applyFont="1" applyFill="1" applyBorder="1" applyAlignment="1">
      <alignment horizontal="center"/>
    </xf>
    <xf numFmtId="166" fontId="46" fillId="29" borderId="11" xfId="0" applyNumberFormat="1" applyFont="1" applyFill="1" applyBorder="1" applyAlignment="1">
      <alignment horizontal="center"/>
    </xf>
    <xf numFmtId="0" fontId="47" fillId="29" borderId="0" xfId="0" applyFont="1" applyFill="1"/>
    <xf numFmtId="0" fontId="47" fillId="29" borderId="0" xfId="0" applyFont="1" applyFill="1" applyAlignment="1">
      <alignment horizontal="center"/>
    </xf>
    <xf numFmtId="0" fontId="48" fillId="29" borderId="0" xfId="0" applyFont="1" applyFill="1" applyAlignment="1">
      <alignment vertical="center"/>
    </xf>
    <xf numFmtId="0" fontId="48" fillId="29" borderId="0" xfId="0" applyFont="1" applyFill="1"/>
    <xf numFmtId="0" fontId="48" fillId="29" borderId="0" xfId="0" applyFont="1" applyFill="1" applyAlignment="1">
      <alignment horizontal="center"/>
    </xf>
    <xf numFmtId="0" fontId="49" fillId="29" borderId="0" xfId="0" applyFont="1" applyFill="1" applyBorder="1" applyAlignment="1">
      <alignment horizontal="left"/>
    </xf>
    <xf numFmtId="2" fontId="50" fillId="29" borderId="0" xfId="0" applyNumberFormat="1" applyFont="1" applyFill="1" applyBorder="1" applyAlignment="1">
      <alignment horizontal="left" vertical="center"/>
    </xf>
    <xf numFmtId="0" fontId="50" fillId="29" borderId="0" xfId="0" applyFont="1" applyFill="1" applyBorder="1" applyAlignment="1">
      <alignment horizontal="left" vertical="center"/>
    </xf>
    <xf numFmtId="0" fontId="50" fillId="29" borderId="0" xfId="0" applyFont="1" applyFill="1" applyAlignment="1">
      <alignment horizontal="left" vertical="center"/>
    </xf>
    <xf numFmtId="0" fontId="47" fillId="29" borderId="0" xfId="0" applyFont="1" applyFill="1" applyAlignment="1"/>
    <xf numFmtId="0" fontId="46" fillId="29" borderId="0" xfId="0" applyFont="1" applyFill="1" applyBorder="1"/>
    <xf numFmtId="165" fontId="46" fillId="29" borderId="0" xfId="0" applyNumberFormat="1" applyFont="1" applyFill="1"/>
    <xf numFmtId="167" fontId="47" fillId="29" borderId="0" xfId="0" applyNumberFormat="1" applyFont="1" applyFill="1"/>
    <xf numFmtId="0" fontId="52" fillId="29" borderId="0" xfId="0" applyFont="1" applyFill="1" applyBorder="1" applyAlignment="1">
      <alignment horizontal="center"/>
    </xf>
    <xf numFmtId="2" fontId="50" fillId="29" borderId="0" xfId="0" applyNumberFormat="1" applyFont="1" applyFill="1" applyAlignment="1">
      <alignment horizontal="left" vertical="center"/>
    </xf>
    <xf numFmtId="2" fontId="47" fillId="29" borderId="0" xfId="0" applyNumberFormat="1" applyFont="1" applyFill="1" applyAlignment="1"/>
    <xf numFmtId="0" fontId="47" fillId="29" borderId="0" xfId="0" applyFont="1" applyFill="1" applyAlignment="1">
      <alignment horizontal="left"/>
    </xf>
    <xf numFmtId="167" fontId="46" fillId="29" borderId="13" xfId="0" applyNumberFormat="1" applyFont="1" applyFill="1" applyBorder="1" applyAlignment="1">
      <alignment horizontal="center"/>
    </xf>
    <xf numFmtId="0" fontId="46" fillId="29" borderId="14" xfId="0" applyFont="1" applyFill="1" applyBorder="1"/>
    <xf numFmtId="0" fontId="46" fillId="29" borderId="15" xfId="0" applyFont="1" applyFill="1" applyBorder="1"/>
    <xf numFmtId="0" fontId="46" fillId="29" borderId="16" xfId="0" applyFont="1" applyFill="1" applyBorder="1"/>
    <xf numFmtId="0" fontId="46" fillId="29" borderId="17" xfId="0" applyFont="1" applyFill="1" applyBorder="1"/>
    <xf numFmtId="10" fontId="46" fillId="29" borderId="0" xfId="0" applyNumberFormat="1" applyFont="1" applyFill="1" applyBorder="1" applyAlignment="1">
      <alignment horizontal="center"/>
    </xf>
    <xf numFmtId="2" fontId="55" fillId="29" borderId="0" xfId="0" applyNumberFormat="1" applyFont="1" applyFill="1" applyBorder="1" applyAlignment="1">
      <alignment horizontal="left" vertical="center"/>
    </xf>
    <xf numFmtId="9" fontId="55" fillId="29" borderId="0" xfId="0" applyNumberFormat="1" applyFont="1" applyFill="1" applyBorder="1" applyAlignment="1">
      <alignment horizontal="center" vertical="center"/>
    </xf>
    <xf numFmtId="0" fontId="54" fillId="29" borderId="0" xfId="0" applyFont="1" applyFill="1" applyBorder="1" applyAlignment="1">
      <alignment horizontal="left" wrapText="1"/>
    </xf>
    <xf numFmtId="166" fontId="46" fillId="29" borderId="11" xfId="0" applyNumberFormat="1" applyFont="1" applyFill="1" applyBorder="1" applyAlignment="1">
      <alignment horizontal="right"/>
    </xf>
    <xf numFmtId="0" fontId="46" fillId="29" borderId="9" xfId="0" applyFont="1" applyFill="1" applyBorder="1"/>
    <xf numFmtId="9" fontId="46" fillId="29" borderId="18" xfId="48" applyFont="1" applyFill="1" applyBorder="1" applyAlignment="1">
      <alignment horizontal="center"/>
    </xf>
    <xf numFmtId="167" fontId="46" fillId="29" borderId="0" xfId="0" applyNumberFormat="1" applyFont="1" applyFill="1"/>
    <xf numFmtId="9" fontId="47" fillId="29" borderId="0" xfId="48" applyFont="1" applyFill="1"/>
    <xf numFmtId="0" fontId="46" fillId="29" borderId="0" xfId="47" applyFont="1" applyFill="1" applyAlignment="1">
      <alignment horizontal="left"/>
    </xf>
    <xf numFmtId="0" fontId="57" fillId="29" borderId="0" xfId="47" applyFont="1" applyFill="1" applyAlignment="1">
      <alignment horizontal="left"/>
    </xf>
    <xf numFmtId="168" fontId="46" fillId="29" borderId="0" xfId="0" applyNumberFormat="1" applyFont="1" applyFill="1" applyAlignment="1">
      <alignment horizontal="left"/>
    </xf>
    <xf numFmtId="168" fontId="46" fillId="29" borderId="0" xfId="0" applyNumberFormat="1" applyFont="1" applyFill="1"/>
    <xf numFmtId="167" fontId="46" fillId="29" borderId="0" xfId="47" applyNumberFormat="1" applyFont="1" applyFill="1" applyAlignment="1">
      <alignment horizontal="left"/>
    </xf>
    <xf numFmtId="165" fontId="46" fillId="29" borderId="0" xfId="47" applyNumberFormat="1" applyFont="1" applyFill="1" applyAlignment="1">
      <alignment horizontal="left"/>
    </xf>
    <xf numFmtId="0" fontId="58" fillId="29" borderId="0" xfId="0" applyFont="1" applyFill="1" applyBorder="1" applyAlignment="1">
      <alignment horizontal="center"/>
    </xf>
    <xf numFmtId="168" fontId="46" fillId="29" borderId="0" xfId="0" applyNumberFormat="1" applyFont="1" applyFill="1" applyBorder="1" applyAlignment="1">
      <alignment horizontal="center"/>
    </xf>
    <xf numFmtId="3" fontId="46" fillId="29" borderId="0" xfId="0" applyNumberFormat="1" applyFont="1" applyFill="1" applyBorder="1" applyAlignment="1">
      <alignment horizontal="center"/>
    </xf>
    <xf numFmtId="3" fontId="0" fillId="29" borderId="0" xfId="0" applyNumberFormat="1" applyFill="1"/>
    <xf numFmtId="3" fontId="46" fillId="29" borderId="11" xfId="0" applyNumberFormat="1" applyFont="1" applyFill="1" applyBorder="1" applyAlignment="1">
      <alignment horizontal="center"/>
    </xf>
    <xf numFmtId="3" fontId="47" fillId="29" borderId="0" xfId="0" applyNumberFormat="1" applyFont="1" applyFill="1"/>
    <xf numFmtId="174" fontId="1" fillId="29" borderId="0" xfId="48" applyNumberFormat="1" applyFill="1"/>
    <xf numFmtId="9" fontId="1" fillId="29" borderId="0" xfId="48" applyFill="1" applyBorder="1"/>
    <xf numFmtId="169" fontId="47" fillId="29" borderId="0" xfId="0" applyNumberFormat="1" applyFont="1" applyFill="1" applyAlignment="1">
      <alignment horizontal="right" vertical="center"/>
    </xf>
    <xf numFmtId="169" fontId="48" fillId="29" borderId="0" xfId="0" applyNumberFormat="1" applyFont="1" applyFill="1" applyAlignment="1">
      <alignment horizontal="right" vertical="center"/>
    </xf>
    <xf numFmtId="0" fontId="59" fillId="29" borderId="0" xfId="0" applyFont="1" applyFill="1" applyAlignment="1">
      <alignment horizontal="left"/>
    </xf>
    <xf numFmtId="169" fontId="59" fillId="29" borderId="0" xfId="0" applyNumberFormat="1" applyFont="1" applyFill="1" applyAlignment="1">
      <alignment horizontal="right" vertical="center"/>
    </xf>
    <xf numFmtId="2" fontId="50" fillId="29" borderId="0" xfId="0" applyNumberFormat="1" applyFont="1" applyFill="1" applyBorder="1" applyAlignment="1">
      <alignment horizontal="left" vertical="center" shrinkToFit="1"/>
    </xf>
    <xf numFmtId="2" fontId="50" fillId="29" borderId="0" xfId="0" applyNumberFormat="1" applyFont="1" applyFill="1" applyAlignment="1">
      <alignment horizontal="center" vertical="center" shrinkToFit="1"/>
    </xf>
    <xf numFmtId="2" fontId="47" fillId="29" borderId="0" xfId="0" applyNumberFormat="1" applyFont="1" applyFill="1" applyAlignment="1">
      <alignment horizontal="justify" shrinkToFit="1"/>
    </xf>
    <xf numFmtId="2" fontId="47" fillId="29" borderId="0" xfId="0" applyNumberFormat="1" applyFont="1" applyFill="1" applyAlignment="1">
      <alignment shrinkToFit="1"/>
    </xf>
    <xf numFmtId="0" fontId="55" fillId="29" borderId="0" xfId="0" applyFont="1" applyFill="1" applyAlignment="1">
      <alignment horizontal="left"/>
    </xf>
    <xf numFmtId="0" fontId="55" fillId="29" borderId="0" xfId="0" applyFont="1" applyFill="1" applyAlignment="1">
      <alignment horizontal="center"/>
    </xf>
    <xf numFmtId="0" fontId="62" fillId="29" borderId="0" xfId="0" applyFont="1" applyFill="1"/>
    <xf numFmtId="169" fontId="46" fillId="29" borderId="10" xfId="0" applyNumberFormat="1" applyFont="1" applyFill="1" applyBorder="1" applyAlignment="1">
      <alignment horizontal="right" vertical="center"/>
    </xf>
    <xf numFmtId="4" fontId="46" fillId="29" borderId="11" xfId="0" applyNumberFormat="1" applyFont="1" applyFill="1" applyBorder="1" applyAlignment="1">
      <alignment horizontal="center"/>
    </xf>
    <xf numFmtId="169" fontId="46" fillId="29" borderId="11" xfId="0" applyNumberFormat="1" applyFont="1" applyFill="1" applyBorder="1" applyAlignment="1">
      <alignment horizontal="right" vertical="center"/>
    </xf>
    <xf numFmtId="169" fontId="46" fillId="29" borderId="12" xfId="0" applyNumberFormat="1" applyFont="1" applyFill="1" applyBorder="1" applyAlignment="1">
      <alignment horizontal="right" vertical="center"/>
    </xf>
    <xf numFmtId="4" fontId="46" fillId="29" borderId="12" xfId="0" applyNumberFormat="1" applyFont="1" applyFill="1" applyBorder="1" applyAlignment="1">
      <alignment horizontal="center"/>
    </xf>
    <xf numFmtId="4" fontId="46" fillId="29" borderId="10" xfId="0" applyNumberFormat="1" applyFont="1" applyFill="1" applyBorder="1" applyAlignment="1">
      <alignment horizontal="center"/>
    </xf>
    <xf numFmtId="0" fontId="46" fillId="29" borderId="10" xfId="0" applyFont="1" applyFill="1" applyBorder="1" applyAlignment="1">
      <alignment horizontal="center"/>
    </xf>
    <xf numFmtId="0" fontId="46" fillId="29" borderId="11" xfId="0" applyFont="1" applyFill="1" applyBorder="1" applyAlignment="1">
      <alignment horizontal="center"/>
    </xf>
    <xf numFmtId="0" fontId="46" fillId="29" borderId="12" xfId="0" applyFont="1" applyFill="1" applyBorder="1" applyAlignment="1">
      <alignment horizontal="center" vertical="center"/>
    </xf>
    <xf numFmtId="0" fontId="64" fillId="29" borderId="0" xfId="0" applyFont="1" applyFill="1" applyAlignment="1"/>
    <xf numFmtId="0" fontId="46" fillId="29" borderId="11" xfId="0" applyFont="1" applyFill="1" applyBorder="1" applyAlignment="1">
      <alignment horizontal="center" vertical="center" wrapText="1"/>
    </xf>
    <xf numFmtId="168" fontId="46" fillId="29" borderId="0" xfId="0" applyNumberFormat="1" applyFont="1" applyFill="1" applyBorder="1"/>
    <xf numFmtId="0" fontId="46" fillId="29" borderId="11" xfId="0" applyFont="1" applyFill="1" applyBorder="1" applyAlignment="1">
      <alignment horizontal="center" wrapText="1"/>
    </xf>
    <xf numFmtId="2" fontId="46" fillId="29" borderId="11" xfId="0" applyNumberFormat="1" applyFont="1" applyFill="1" applyBorder="1" applyAlignment="1">
      <alignment horizontal="center"/>
    </xf>
    <xf numFmtId="2" fontId="46" fillId="29" borderId="0" xfId="0" applyNumberFormat="1" applyFont="1" applyFill="1"/>
    <xf numFmtId="2" fontId="46" fillId="29" borderId="12" xfId="0" applyNumberFormat="1" applyFont="1" applyFill="1" applyBorder="1" applyAlignment="1">
      <alignment horizontal="center"/>
    </xf>
    <xf numFmtId="2" fontId="46" fillId="29" borderId="10" xfId="0" applyNumberFormat="1" applyFont="1" applyFill="1" applyBorder="1" applyAlignment="1">
      <alignment horizontal="center"/>
    </xf>
    <xf numFmtId="2" fontId="66" fillId="29" borderId="0" xfId="0" applyNumberFormat="1" applyFont="1" applyFill="1"/>
    <xf numFmtId="0" fontId="66" fillId="29" borderId="0" xfId="0" applyFont="1" applyFill="1"/>
    <xf numFmtId="2" fontId="67" fillId="29" borderId="0" xfId="0" applyNumberFormat="1" applyFont="1" applyFill="1"/>
    <xf numFmtId="0" fontId="67" fillId="29" borderId="0" xfId="0" applyFont="1" applyFill="1"/>
    <xf numFmtId="170" fontId="46" fillId="29" borderId="0" xfId="0" applyNumberFormat="1" applyFont="1" applyFill="1"/>
    <xf numFmtId="0" fontId="46" fillId="29" borderId="12" xfId="0" applyFont="1" applyFill="1" applyBorder="1" applyAlignment="1">
      <alignment horizontal="center"/>
    </xf>
    <xf numFmtId="2" fontId="47" fillId="29" borderId="0" xfId="0" applyNumberFormat="1" applyFont="1" applyFill="1"/>
    <xf numFmtId="169" fontId="46" fillId="29" borderId="0" xfId="0" applyNumberFormat="1" applyFont="1" applyFill="1" applyBorder="1" applyAlignment="1">
      <alignment horizontal="right" vertical="center"/>
    </xf>
    <xf numFmtId="4" fontId="46" fillId="29" borderId="0" xfId="0" applyNumberFormat="1" applyFont="1" applyFill="1" applyAlignment="1">
      <alignment horizontal="center"/>
    </xf>
    <xf numFmtId="168" fontId="46" fillId="29" borderId="18" xfId="0" applyNumberFormat="1" applyFont="1" applyFill="1" applyBorder="1" applyAlignment="1">
      <alignment horizontal="center"/>
    </xf>
    <xf numFmtId="0" fontId="47" fillId="29" borderId="14" xfId="0" applyFont="1" applyFill="1" applyBorder="1"/>
    <xf numFmtId="0" fontId="47" fillId="29" borderId="15" xfId="0" applyFont="1" applyFill="1" applyBorder="1"/>
    <xf numFmtId="0" fontId="47" fillId="29" borderId="14" xfId="0" applyFont="1" applyFill="1" applyBorder="1" applyAlignment="1">
      <alignment horizontal="left" vertical="center" wrapText="1"/>
    </xf>
    <xf numFmtId="0" fontId="65" fillId="29" borderId="14" xfId="0" applyFont="1" applyFill="1" applyBorder="1" applyAlignment="1">
      <alignment vertical="center"/>
    </xf>
    <xf numFmtId="0" fontId="47" fillId="29" borderId="23" xfId="0" applyFont="1" applyFill="1" applyBorder="1"/>
    <xf numFmtId="169" fontId="46" fillId="29" borderId="24" xfId="0" applyNumberFormat="1" applyFont="1" applyFill="1" applyBorder="1" applyAlignment="1">
      <alignment horizontal="right" vertical="center"/>
    </xf>
    <xf numFmtId="4" fontId="46" fillId="29" borderId="24" xfId="0" applyNumberFormat="1" applyFont="1" applyFill="1" applyBorder="1" applyAlignment="1">
      <alignment horizontal="center"/>
    </xf>
    <xf numFmtId="0" fontId="46" fillId="29" borderId="24" xfId="0" applyFont="1" applyFill="1" applyBorder="1" applyAlignment="1">
      <alignment horizontal="center"/>
    </xf>
    <xf numFmtId="168" fontId="46" fillId="29" borderId="25" xfId="0" applyNumberFormat="1" applyFont="1" applyFill="1" applyBorder="1" applyAlignment="1">
      <alignment horizontal="center"/>
    </xf>
    <xf numFmtId="0" fontId="51" fillId="29" borderId="26" xfId="0" applyFont="1" applyFill="1" applyBorder="1" applyAlignment="1">
      <alignment horizontal="center" vertical="center" wrapText="1"/>
    </xf>
    <xf numFmtId="169" fontId="51" fillId="29" borderId="27" xfId="0" applyNumberFormat="1" applyFont="1" applyFill="1" applyBorder="1" applyAlignment="1">
      <alignment horizontal="center" vertical="center"/>
    </xf>
    <xf numFmtId="170" fontId="63" fillId="29" borderId="27" xfId="0" applyNumberFormat="1" applyFont="1" applyFill="1" applyBorder="1" applyAlignment="1">
      <alignment horizontal="center" vertical="center" wrapText="1"/>
    </xf>
    <xf numFmtId="0" fontId="63" fillId="29" borderId="27" xfId="0" applyFont="1" applyFill="1" applyBorder="1" applyAlignment="1">
      <alignment horizontal="center" vertical="center"/>
    </xf>
    <xf numFmtId="0" fontId="63" fillId="29" borderId="28" xfId="0" applyFont="1" applyFill="1" applyBorder="1" applyAlignment="1">
      <alignment horizontal="center" vertical="center" wrapText="1"/>
    </xf>
    <xf numFmtId="0" fontId="24" fillId="29" borderId="26" xfId="0" applyFont="1" applyFill="1" applyBorder="1" applyAlignment="1">
      <alignment horizontal="center" vertical="center" wrapText="1"/>
    </xf>
    <xf numFmtId="169" fontId="24" fillId="29" borderId="27" xfId="0" applyNumberFormat="1" applyFont="1" applyFill="1" applyBorder="1" applyAlignment="1">
      <alignment horizontal="center" vertical="center"/>
    </xf>
    <xf numFmtId="0" fontId="33" fillId="29" borderId="27" xfId="0" applyFont="1" applyFill="1" applyBorder="1" applyAlignment="1">
      <alignment horizontal="center" vertical="center" wrapText="1"/>
    </xf>
    <xf numFmtId="0" fontId="33" fillId="29" borderId="27" xfId="0" applyFont="1" applyFill="1" applyBorder="1" applyAlignment="1">
      <alignment horizontal="center" vertical="center"/>
    </xf>
    <xf numFmtId="0" fontId="25" fillId="29" borderId="14" xfId="0" applyFont="1" applyFill="1" applyBorder="1"/>
    <xf numFmtId="0" fontId="25" fillId="29" borderId="15" xfId="0" applyFont="1" applyFill="1" applyBorder="1"/>
    <xf numFmtId="0" fontId="25" fillId="29" borderId="14" xfId="0" applyFont="1" applyFill="1" applyBorder="1" applyAlignment="1">
      <alignment horizontal="left" vertical="center" wrapText="1"/>
    </xf>
    <xf numFmtId="0" fontId="35" fillId="29" borderId="14" xfId="0" applyFont="1" applyFill="1" applyBorder="1" applyAlignment="1">
      <alignment vertical="center"/>
    </xf>
    <xf numFmtId="168" fontId="23" fillId="29" borderId="18" xfId="0" applyNumberFormat="1" applyFont="1" applyFill="1" applyBorder="1"/>
    <xf numFmtId="0" fontId="25" fillId="29" borderId="23" xfId="0" applyFont="1" applyFill="1" applyBorder="1"/>
    <xf numFmtId="169" fontId="23" fillId="29" borderId="24" xfId="0" applyNumberFormat="1" applyFont="1" applyFill="1" applyBorder="1" applyAlignment="1">
      <alignment horizontal="right" vertical="center"/>
    </xf>
    <xf numFmtId="4" fontId="23" fillId="29" borderId="24" xfId="0" applyNumberFormat="1" applyFont="1" applyFill="1" applyBorder="1" applyAlignment="1">
      <alignment horizontal="center"/>
    </xf>
    <xf numFmtId="172" fontId="23" fillId="29" borderId="24" xfId="0" applyNumberFormat="1" applyFont="1" applyFill="1" applyBorder="1" applyAlignment="1">
      <alignment horizontal="center" vertical="center"/>
    </xf>
    <xf numFmtId="168" fontId="23" fillId="29" borderId="25" xfId="0" applyNumberFormat="1" applyFont="1" applyFill="1" applyBorder="1"/>
    <xf numFmtId="9" fontId="47" fillId="29" borderId="0" xfId="0" applyNumberFormat="1" applyFont="1" applyFill="1"/>
    <xf numFmtId="4" fontId="46" fillId="29" borderId="33" xfId="0" applyNumberFormat="1" applyFont="1" applyFill="1" applyBorder="1" applyAlignment="1">
      <alignment horizontal="center"/>
    </xf>
    <xf numFmtId="4" fontId="46" fillId="29" borderId="34" xfId="0" applyNumberFormat="1" applyFont="1" applyFill="1" applyBorder="1" applyAlignment="1">
      <alignment horizontal="center"/>
    </xf>
    <xf numFmtId="4" fontId="46" fillId="29" borderId="35" xfId="0" applyNumberFormat="1" applyFont="1" applyFill="1" applyBorder="1" applyAlignment="1">
      <alignment horizontal="center"/>
    </xf>
    <xf numFmtId="0" fontId="46" fillId="29" borderId="35" xfId="0" applyFont="1" applyFill="1" applyBorder="1" applyAlignment="1">
      <alignment horizontal="center"/>
    </xf>
    <xf numFmtId="0" fontId="46" fillId="29" borderId="33" xfId="0" applyFont="1" applyFill="1" applyBorder="1" applyAlignment="1">
      <alignment horizontal="center"/>
    </xf>
    <xf numFmtId="0" fontId="46" fillId="29" borderId="34" xfId="0" applyFont="1" applyFill="1" applyBorder="1" applyAlignment="1">
      <alignment horizontal="center" vertical="center"/>
    </xf>
    <xf numFmtId="0" fontId="46" fillId="29" borderId="33" xfId="0" applyFont="1" applyFill="1" applyBorder="1" applyAlignment="1">
      <alignment horizontal="center" vertical="center" wrapText="1"/>
    </xf>
    <xf numFmtId="0" fontId="46" fillId="29" borderId="33" xfId="0" applyFont="1" applyFill="1" applyBorder="1" applyAlignment="1">
      <alignment horizontal="center" wrapText="1"/>
    </xf>
    <xf numFmtId="2" fontId="46" fillId="29" borderId="33" xfId="0" applyNumberFormat="1" applyFont="1" applyFill="1" applyBorder="1" applyAlignment="1">
      <alignment horizontal="center"/>
    </xf>
    <xf numFmtId="2" fontId="46" fillId="29" borderId="34" xfId="0" applyNumberFormat="1" applyFont="1" applyFill="1" applyBorder="1" applyAlignment="1">
      <alignment horizontal="center"/>
    </xf>
    <xf numFmtId="2" fontId="46" fillId="29" borderId="35" xfId="0" applyNumberFormat="1" applyFont="1" applyFill="1" applyBorder="1" applyAlignment="1">
      <alignment horizontal="center"/>
    </xf>
    <xf numFmtId="0" fontId="46" fillId="29" borderId="34" xfId="0" applyFont="1" applyFill="1" applyBorder="1" applyAlignment="1">
      <alignment horizontal="center"/>
    </xf>
    <xf numFmtId="0" fontId="46" fillId="29" borderId="36" xfId="0" applyFont="1" applyFill="1" applyBorder="1" applyAlignment="1">
      <alignment horizontal="center"/>
    </xf>
    <xf numFmtId="172" fontId="23" fillId="29" borderId="33" xfId="0" applyNumberFormat="1" applyFont="1" applyFill="1" applyBorder="1" applyAlignment="1">
      <alignment horizontal="center" vertical="center"/>
    </xf>
    <xf numFmtId="172" fontId="23" fillId="29" borderId="34" xfId="0" applyNumberFormat="1" applyFont="1" applyFill="1" applyBorder="1" applyAlignment="1">
      <alignment horizontal="center" vertical="center"/>
    </xf>
    <xf numFmtId="172" fontId="23" fillId="29" borderId="35" xfId="0" applyNumberFormat="1" applyFont="1" applyFill="1" applyBorder="1" applyAlignment="1">
      <alignment horizontal="center" vertical="center"/>
    </xf>
    <xf numFmtId="172" fontId="23" fillId="29" borderId="36" xfId="0" applyNumberFormat="1" applyFont="1" applyFill="1" applyBorder="1" applyAlignment="1">
      <alignment horizontal="center" vertical="center"/>
    </xf>
    <xf numFmtId="166" fontId="23" fillId="29" borderId="0" xfId="0" applyNumberFormat="1" applyFont="1" applyFill="1" applyBorder="1" applyAlignment="1">
      <alignment horizontal="center"/>
    </xf>
    <xf numFmtId="9" fontId="1" fillId="29" borderId="0" xfId="48" applyFill="1" applyAlignment="1">
      <alignment horizontal="center"/>
    </xf>
    <xf numFmtId="168" fontId="47" fillId="29" borderId="0" xfId="0" applyNumberFormat="1" applyFont="1" applyFill="1"/>
    <xf numFmtId="9" fontId="1" fillId="29" borderId="0" xfId="48" applyFill="1" applyAlignment="1">
      <alignment horizontal="left"/>
    </xf>
    <xf numFmtId="9" fontId="46" fillId="29" borderId="19" xfId="48" applyFont="1" applyFill="1" applyBorder="1" applyAlignment="1">
      <alignment horizontal="center"/>
    </xf>
    <xf numFmtId="172" fontId="23" fillId="30" borderId="33" xfId="0" applyNumberFormat="1" applyFont="1" applyFill="1" applyBorder="1" applyAlignment="1">
      <alignment horizontal="center" vertical="center"/>
    </xf>
    <xf numFmtId="172" fontId="23" fillId="30" borderId="34" xfId="0" applyNumberFormat="1" applyFont="1" applyFill="1" applyBorder="1" applyAlignment="1">
      <alignment horizontal="center" vertical="center"/>
    </xf>
    <xf numFmtId="172" fontId="23" fillId="30" borderId="35" xfId="0" applyNumberFormat="1" applyFont="1" applyFill="1" applyBorder="1" applyAlignment="1">
      <alignment horizontal="center" vertical="center"/>
    </xf>
    <xf numFmtId="0" fontId="52" fillId="29" borderId="0" xfId="0" applyFont="1" applyFill="1" applyBorder="1" applyAlignment="1">
      <alignment horizontal="center"/>
    </xf>
    <xf numFmtId="2" fontId="50" fillId="29" borderId="0" xfId="0" applyNumberFormat="1" applyFont="1" applyFill="1" applyBorder="1" applyAlignment="1">
      <alignment horizontal="left" vertical="center"/>
    </xf>
    <xf numFmtId="9" fontId="23" fillId="29" borderId="18" xfId="48" applyFont="1" applyFill="1" applyBorder="1" applyAlignment="1">
      <alignment horizontal="center"/>
    </xf>
    <xf numFmtId="9" fontId="23" fillId="29" borderId="21" xfId="48" applyFont="1" applyFill="1" applyBorder="1" applyAlignment="1">
      <alignment horizontal="center"/>
    </xf>
    <xf numFmtId="9" fontId="23" fillId="29" borderId="22" xfId="48" applyFont="1" applyFill="1" applyBorder="1" applyAlignment="1">
      <alignment horizontal="center"/>
    </xf>
    <xf numFmtId="9" fontId="46" fillId="29" borderId="21" xfId="48" applyFont="1" applyFill="1" applyBorder="1" applyAlignment="1">
      <alignment horizontal="center"/>
    </xf>
    <xf numFmtId="9" fontId="46" fillId="29" borderId="22" xfId="48" applyFont="1" applyFill="1" applyBorder="1" applyAlignment="1">
      <alignment horizontal="center"/>
    </xf>
    <xf numFmtId="3" fontId="46" fillId="29" borderId="9" xfId="0" applyNumberFormat="1" applyFont="1" applyFill="1" applyBorder="1" applyAlignment="1">
      <alignment horizontal="center"/>
    </xf>
    <xf numFmtId="3" fontId="46" fillId="0" borderId="9" xfId="0" applyNumberFormat="1" applyFont="1" applyFill="1" applyBorder="1" applyAlignment="1">
      <alignment horizontal="center"/>
    </xf>
    <xf numFmtId="166" fontId="46" fillId="29" borderId="9" xfId="0" applyNumberFormat="1" applyFont="1" applyFill="1" applyBorder="1" applyAlignment="1">
      <alignment horizontal="center"/>
    </xf>
    <xf numFmtId="9" fontId="46" fillId="29" borderId="9" xfId="48" applyFont="1" applyFill="1" applyBorder="1" applyAlignment="1">
      <alignment horizontal="center"/>
    </xf>
    <xf numFmtId="0" fontId="23" fillId="29" borderId="14" xfId="0" applyFont="1" applyFill="1" applyBorder="1"/>
    <xf numFmtId="3" fontId="46" fillId="29" borderId="13" xfId="0" applyNumberFormat="1" applyFont="1" applyFill="1" applyBorder="1" applyAlignment="1">
      <alignment horizontal="center"/>
    </xf>
    <xf numFmtId="0" fontId="46" fillId="29" borderId="0" xfId="0" applyFont="1" applyFill="1" applyAlignment="1">
      <alignment vertical="center"/>
    </xf>
    <xf numFmtId="0" fontId="46" fillId="29" borderId="0" xfId="0" applyFont="1" applyFill="1" applyBorder="1" applyAlignment="1">
      <alignment vertical="center"/>
    </xf>
    <xf numFmtId="174" fontId="46" fillId="29" borderId="20" xfId="0" applyNumberFormat="1" applyFont="1" applyFill="1" applyBorder="1" applyAlignment="1">
      <alignment horizontal="center"/>
    </xf>
    <xf numFmtId="174" fontId="47" fillId="29" borderId="0" xfId="0" applyNumberFormat="1" applyFont="1" applyFill="1"/>
    <xf numFmtId="166" fontId="46" fillId="29" borderId="18" xfId="0" applyNumberFormat="1" applyFont="1" applyFill="1" applyBorder="1" applyAlignment="1">
      <alignment horizontal="center"/>
    </xf>
    <xf numFmtId="0" fontId="46" fillId="29" borderId="23" xfId="0" applyFont="1" applyFill="1" applyBorder="1"/>
    <xf numFmtId="167" fontId="46" fillId="29" borderId="24" xfId="0" applyNumberFormat="1" applyFont="1" applyFill="1" applyBorder="1" applyAlignment="1">
      <alignment horizontal="center"/>
    </xf>
    <xf numFmtId="9" fontId="46" fillId="29" borderId="13" xfId="48" applyFont="1" applyFill="1" applyBorder="1" applyAlignment="1">
      <alignment horizontal="center"/>
    </xf>
    <xf numFmtId="9" fontId="46" fillId="29" borderId="18" xfId="48" applyNumberFormat="1" applyFont="1" applyFill="1" applyBorder="1" applyAlignment="1">
      <alignment horizontal="center"/>
    </xf>
    <xf numFmtId="0" fontId="1" fillId="29" borderId="0" xfId="72" applyFill="1"/>
    <xf numFmtId="0" fontId="22" fillId="29" borderId="0" xfId="72" applyFont="1" applyFill="1" applyAlignment="1">
      <alignment vertical="center"/>
    </xf>
    <xf numFmtId="0" fontId="22" fillId="29" borderId="0" xfId="72" applyFont="1" applyFill="1"/>
    <xf numFmtId="0" fontId="37" fillId="29" borderId="0" xfId="72" applyFont="1" applyFill="1" applyAlignment="1">
      <alignment horizontal="left"/>
    </xf>
    <xf numFmtId="0" fontId="29" fillId="29" borderId="0" xfId="72" applyFont="1" applyFill="1"/>
    <xf numFmtId="0" fontId="23" fillId="29" borderId="0" xfId="72" applyFont="1" applyFill="1"/>
    <xf numFmtId="0" fontId="31" fillId="29" borderId="0" xfId="72" applyFont="1" applyFill="1"/>
    <xf numFmtId="0" fontId="23" fillId="29" borderId="0" xfId="72" applyFont="1" applyFill="1" applyBorder="1"/>
    <xf numFmtId="0" fontId="32" fillId="29" borderId="0" xfId="72" applyFont="1" applyFill="1"/>
    <xf numFmtId="0" fontId="30" fillId="29" borderId="0" xfId="72" applyFont="1" applyFill="1" applyAlignment="1">
      <alignment horizontal="center"/>
    </xf>
    <xf numFmtId="0" fontId="24" fillId="29" borderId="37" xfId="72" applyFont="1" applyFill="1" applyBorder="1" applyAlignment="1">
      <alignment horizontal="center" vertical="center" wrapText="1"/>
    </xf>
    <xf numFmtId="0" fontId="24" fillId="29" borderId="38" xfId="72" applyFont="1" applyFill="1" applyBorder="1" applyAlignment="1">
      <alignment horizontal="center" vertical="center" wrapText="1"/>
    </xf>
    <xf numFmtId="0" fontId="24" fillId="29" borderId="39" xfId="72" applyFont="1" applyFill="1" applyBorder="1" applyAlignment="1">
      <alignment horizontal="center" vertical="center"/>
    </xf>
    <xf numFmtId="0" fontId="24" fillId="29" borderId="40" xfId="72" applyFont="1" applyFill="1" applyBorder="1" applyAlignment="1">
      <alignment horizontal="center" vertical="center"/>
    </xf>
    <xf numFmtId="0" fontId="1" fillId="0" borderId="0" xfId="72"/>
    <xf numFmtId="0" fontId="33" fillId="29" borderId="41" xfId="72" applyFont="1" applyFill="1" applyBorder="1" applyAlignment="1">
      <alignment horizontal="center" vertical="center" wrapText="1"/>
    </xf>
    <xf numFmtId="4" fontId="23" fillId="29" borderId="42" xfId="72" applyNumberFormat="1" applyFont="1" applyFill="1" applyBorder="1" applyAlignment="1">
      <alignment horizontal="center"/>
    </xf>
    <xf numFmtId="172" fontId="23" fillId="29" borderId="43" xfId="72" applyNumberFormat="1" applyFont="1" applyFill="1" applyBorder="1" applyAlignment="1">
      <alignment horizontal="center" vertical="center"/>
    </xf>
    <xf numFmtId="172" fontId="23" fillId="29" borderId="44" xfId="72" applyNumberFormat="1" applyFont="1" applyFill="1" applyBorder="1" applyAlignment="1">
      <alignment horizontal="center" vertical="center"/>
    </xf>
    <xf numFmtId="0" fontId="33" fillId="29" borderId="45" xfId="72" applyFont="1" applyFill="1" applyBorder="1" applyAlignment="1">
      <alignment horizontal="center" vertical="center" wrapText="1"/>
    </xf>
    <xf numFmtId="4" fontId="23" fillId="29" borderId="46" xfId="72" applyNumberFormat="1" applyFont="1" applyFill="1" applyBorder="1" applyAlignment="1">
      <alignment horizontal="center"/>
    </xf>
    <xf numFmtId="172" fontId="23" fillId="29" borderId="47" xfId="72" applyNumberFormat="1" applyFont="1" applyFill="1" applyBorder="1" applyAlignment="1">
      <alignment horizontal="center" vertical="center"/>
    </xf>
    <xf numFmtId="172" fontId="23" fillId="29" borderId="48" xfId="72" applyNumberFormat="1" applyFont="1" applyFill="1" applyBorder="1" applyAlignment="1">
      <alignment horizontal="center" vertical="center"/>
    </xf>
    <xf numFmtId="172" fontId="23" fillId="30" borderId="48" xfId="72" applyNumberFormat="1" applyFont="1" applyFill="1" applyBorder="1" applyAlignment="1">
      <alignment horizontal="center" vertical="center"/>
    </xf>
    <xf numFmtId="0" fontId="33" fillId="29" borderId="49" xfId="72" applyFont="1" applyFill="1" applyBorder="1" applyAlignment="1">
      <alignment horizontal="center" vertical="center" wrapText="1"/>
    </xf>
    <xf numFmtId="4" fontId="23" fillId="29" borderId="50" xfId="72" applyNumberFormat="1" applyFont="1" applyFill="1" applyBorder="1" applyAlignment="1">
      <alignment horizontal="center"/>
    </xf>
    <xf numFmtId="172" fontId="23" fillId="29" borderId="51" xfId="72" applyNumberFormat="1" applyFont="1" applyFill="1" applyBorder="1" applyAlignment="1">
      <alignment horizontal="center" vertical="center"/>
    </xf>
    <xf numFmtId="172" fontId="23" fillId="30" borderId="52" xfId="72" applyNumberFormat="1" applyFont="1" applyFill="1" applyBorder="1" applyAlignment="1">
      <alignment horizontal="center" vertical="center"/>
    </xf>
    <xf numFmtId="172" fontId="23" fillId="29" borderId="0" xfId="72" applyNumberFormat="1" applyFont="1" applyFill="1" applyAlignment="1">
      <alignment horizontal="center" vertical="center"/>
    </xf>
    <xf numFmtId="0" fontId="1" fillId="29" borderId="0" xfId="72" applyFont="1" applyFill="1"/>
    <xf numFmtId="0" fontId="37" fillId="29" borderId="0" xfId="72" applyFont="1" applyFill="1" applyAlignment="1">
      <alignment horizontal="center"/>
    </xf>
    <xf numFmtId="0" fontId="24" fillId="29" borderId="0" xfId="72" applyFont="1" applyFill="1" applyBorder="1" applyAlignment="1">
      <alignment horizontal="center" vertical="center" wrapText="1"/>
    </xf>
    <xf numFmtId="0" fontId="23" fillId="29" borderId="0" xfId="72" applyFont="1" applyFill="1" applyBorder="1" applyAlignment="1">
      <alignment horizontal="right"/>
    </xf>
    <xf numFmtId="0" fontId="23" fillId="29" borderId="0" xfId="72" applyFont="1" applyFill="1" applyBorder="1" applyAlignment="1">
      <alignment horizontal="center" vertical="center" wrapText="1"/>
    </xf>
    <xf numFmtId="4" fontId="23" fillId="29" borderId="0" xfId="72" applyNumberFormat="1" applyFont="1" applyFill="1" applyBorder="1" applyAlignment="1">
      <alignment horizontal="center"/>
    </xf>
    <xf numFmtId="168" fontId="23" fillId="29" borderId="0" xfId="72" applyNumberFormat="1" applyFont="1" applyFill="1" applyBorder="1"/>
    <xf numFmtId="0" fontId="1" fillId="29" borderId="0" xfId="72" applyFont="1" applyFill="1" applyBorder="1"/>
    <xf numFmtId="0" fontId="23" fillId="29" borderId="0" xfId="72" applyFont="1" applyFill="1" applyBorder="1" applyAlignment="1">
      <alignment horizontal="center"/>
    </xf>
    <xf numFmtId="0" fontId="23" fillId="29" borderId="0" xfId="72" applyFont="1" applyFill="1" applyAlignment="1">
      <alignment horizontal="center"/>
    </xf>
    <xf numFmtId="0" fontId="1" fillId="29" borderId="0" xfId="72" applyFont="1" applyFill="1" applyBorder="1" applyAlignment="1">
      <alignment horizontal="left" vertical="center" wrapText="1"/>
    </xf>
    <xf numFmtId="2" fontId="1" fillId="29" borderId="0" xfId="72" applyNumberFormat="1" applyFill="1"/>
    <xf numFmtId="0" fontId="38" fillId="29" borderId="0" xfId="72" applyFont="1" applyFill="1"/>
    <xf numFmtId="165" fontId="1" fillId="29" borderId="0" xfId="72" applyNumberFormat="1" applyFill="1"/>
    <xf numFmtId="0" fontId="69" fillId="30" borderId="0" xfId="71" applyFont="1" applyFill="1" applyAlignment="1">
      <alignment horizontal="right"/>
    </xf>
    <xf numFmtId="0" fontId="1" fillId="31" borderId="0" xfId="71" applyFont="1" applyFill="1"/>
    <xf numFmtId="0" fontId="37" fillId="31" borderId="0" xfId="71" applyFont="1" applyFill="1"/>
    <xf numFmtId="0" fontId="1" fillId="31" borderId="0" xfId="71" applyFill="1"/>
    <xf numFmtId="0" fontId="47" fillId="31" borderId="0" xfId="0" applyFont="1" applyFill="1"/>
    <xf numFmtId="0" fontId="24" fillId="29" borderId="53" xfId="72" applyFont="1" applyFill="1" applyBorder="1" applyAlignment="1">
      <alignment horizontal="center" vertical="center"/>
    </xf>
    <xf numFmtId="172" fontId="23" fillId="29" borderId="54" xfId="72" applyNumberFormat="1" applyFont="1" applyFill="1" applyBorder="1" applyAlignment="1">
      <alignment horizontal="center" vertical="center"/>
    </xf>
    <xf numFmtId="172" fontId="23" fillId="29" borderId="55" xfId="72" applyNumberFormat="1" applyFont="1" applyFill="1" applyBorder="1" applyAlignment="1">
      <alignment horizontal="center" vertical="center"/>
    </xf>
    <xf numFmtId="172" fontId="23" fillId="29" borderId="56" xfId="72" applyNumberFormat="1" applyFont="1" applyFill="1" applyBorder="1" applyAlignment="1">
      <alignment horizontal="center" vertical="center"/>
    </xf>
    <xf numFmtId="0" fontId="65" fillId="30" borderId="0" xfId="0" applyFont="1" applyFill="1"/>
    <xf numFmtId="0" fontId="70" fillId="30" borderId="0" xfId="71" applyFont="1" applyFill="1" applyAlignment="1">
      <alignment wrapText="1"/>
    </xf>
    <xf numFmtId="0" fontId="70" fillId="30" borderId="0" xfId="71" applyFont="1" applyFill="1"/>
    <xf numFmtId="0" fontId="70" fillId="30" borderId="0" xfId="71" applyFont="1" applyFill="1" applyAlignment="1">
      <alignment wrapText="1"/>
    </xf>
    <xf numFmtId="0" fontId="65" fillId="30" borderId="0" xfId="71" applyFont="1" applyFill="1"/>
    <xf numFmtId="3" fontId="70" fillId="30" borderId="0" xfId="71" applyNumberFormat="1" applyFont="1" applyFill="1" applyAlignment="1">
      <alignment wrapText="1"/>
    </xf>
    <xf numFmtId="0" fontId="51" fillId="29" borderId="30" xfId="0" applyFont="1" applyFill="1" applyBorder="1" applyAlignment="1">
      <alignment horizontal="center" vertical="center" wrapText="1"/>
    </xf>
    <xf numFmtId="0" fontId="51" fillId="29" borderId="25" xfId="0" applyFont="1" applyFill="1" applyBorder="1" applyAlignment="1">
      <alignment horizontal="center" vertical="center" wrapText="1"/>
    </xf>
    <xf numFmtId="0" fontId="51" fillId="29" borderId="29" xfId="0" applyFont="1" applyFill="1" applyBorder="1" applyAlignment="1">
      <alignment horizontal="center" vertical="center" wrapText="1"/>
    </xf>
    <xf numFmtId="0" fontId="51" fillId="29" borderId="24" xfId="0" applyFont="1" applyFill="1" applyBorder="1" applyAlignment="1">
      <alignment horizontal="center" vertical="center" wrapText="1"/>
    </xf>
    <xf numFmtId="0" fontId="49" fillId="29" borderId="0" xfId="0" applyFont="1" applyFill="1" applyBorder="1" applyAlignment="1">
      <alignment horizontal="left"/>
    </xf>
    <xf numFmtId="0" fontId="51" fillId="29" borderId="31" xfId="0" applyFont="1" applyFill="1" applyBorder="1" applyAlignment="1">
      <alignment horizontal="center" vertical="center" wrapText="1"/>
    </xf>
    <xf numFmtId="0" fontId="51" fillId="29" borderId="23" xfId="0" applyFont="1" applyFill="1" applyBorder="1" applyAlignment="1">
      <alignment horizontal="center" vertical="center" wrapText="1"/>
    </xf>
    <xf numFmtId="0" fontId="54" fillId="29" borderId="0" xfId="0" applyFont="1" applyFill="1" applyBorder="1" applyAlignment="1">
      <alignment horizontal="center" vertical="center" wrapText="1"/>
    </xf>
    <xf numFmtId="0" fontId="52" fillId="29" borderId="0" xfId="0" applyFont="1" applyFill="1" applyBorder="1" applyAlignment="1">
      <alignment horizontal="center"/>
    </xf>
    <xf numFmtId="2" fontId="50" fillId="29" borderId="0" xfId="0" applyNumberFormat="1" applyFont="1" applyFill="1" applyBorder="1" applyAlignment="1">
      <alignment horizontal="left" vertical="center"/>
    </xf>
    <xf numFmtId="0" fontId="26" fillId="29" borderId="0" xfId="47" applyFont="1" applyFill="1" applyBorder="1" applyAlignment="1">
      <alignment horizontal="left"/>
    </xf>
    <xf numFmtId="0" fontId="26" fillId="29" borderId="32" xfId="47" applyFont="1" applyFill="1" applyBorder="1" applyAlignment="1">
      <alignment horizontal="left"/>
    </xf>
    <xf numFmtId="0" fontId="47" fillId="29" borderId="0" xfId="0" applyFont="1" applyFill="1" applyBorder="1" applyAlignment="1"/>
    <xf numFmtId="0" fontId="26" fillId="29" borderId="0" xfId="0" applyFont="1" applyFill="1" applyBorder="1" applyAlignment="1">
      <alignment horizontal="center"/>
    </xf>
    <xf numFmtId="0" fontId="36" fillId="29" borderId="0" xfId="0" applyFont="1" applyFill="1" applyBorder="1" applyAlignment="1">
      <alignment horizontal="left" wrapText="1"/>
    </xf>
    <xf numFmtId="0" fontId="51" fillId="30" borderId="29" xfId="0" applyFont="1" applyFill="1" applyBorder="1" applyAlignment="1">
      <alignment horizontal="center" vertical="center" wrapText="1"/>
    </xf>
    <xf numFmtId="0" fontId="51" fillId="30" borderId="24" xfId="0" applyFont="1" applyFill="1" applyBorder="1" applyAlignment="1">
      <alignment horizontal="center" vertical="center" wrapText="1"/>
    </xf>
    <xf numFmtId="0" fontId="25" fillId="29" borderId="0" xfId="0" applyFont="1" applyFill="1" applyBorder="1" applyAlignment="1"/>
    <xf numFmtId="0" fontId="0" fillId="29" borderId="0" xfId="0" applyFill="1" applyBorder="1"/>
    <xf numFmtId="0" fontId="48" fillId="29" borderId="0" xfId="0" applyFont="1" applyFill="1" applyBorder="1" applyAlignment="1">
      <alignment wrapText="1"/>
    </xf>
    <xf numFmtId="0" fontId="61" fillId="29" borderId="0" xfId="0" applyFont="1" applyFill="1" applyBorder="1"/>
    <xf numFmtId="0" fontId="58" fillId="29" borderId="0" xfId="0" applyFont="1" applyFill="1" applyBorder="1" applyAlignment="1">
      <alignment horizontal="center"/>
    </xf>
    <xf numFmtId="0" fontId="54" fillId="29" borderId="0" xfId="0" applyFont="1" applyFill="1" applyBorder="1" applyAlignment="1">
      <alignment horizontal="left" wrapText="1"/>
    </xf>
    <xf numFmtId="0" fontId="56" fillId="29" borderId="0" xfId="0" applyFont="1" applyFill="1" applyBorder="1" applyAlignment="1">
      <alignment horizontal="center"/>
    </xf>
    <xf numFmtId="0" fontId="31" fillId="29" borderId="0" xfId="72" applyFont="1" applyFill="1" applyBorder="1"/>
    <xf numFmtId="0" fontId="37" fillId="29" borderId="0" xfId="72" applyFont="1" applyFill="1" applyBorder="1" applyAlignment="1">
      <alignment horizontal="center"/>
    </xf>
    <xf numFmtId="0" fontId="1" fillId="29" borderId="0" xfId="72" applyFill="1" applyBorder="1"/>
    <xf numFmtId="0" fontId="22" fillId="29" borderId="0" xfId="72" applyFont="1" applyFill="1" applyBorder="1" applyAlignment="1">
      <alignment wrapText="1"/>
    </xf>
    <xf numFmtId="0" fontId="37" fillId="29" borderId="0" xfId="72" applyFont="1" applyFill="1" applyBorder="1" applyAlignment="1">
      <alignment horizontal="left"/>
    </xf>
    <xf numFmtId="0" fontId="29" fillId="29" borderId="0" xfId="72" applyFont="1" applyFill="1" applyBorder="1"/>
    <xf numFmtId="0" fontId="50" fillId="29" borderId="0" xfId="0" applyFont="1" applyFill="1" applyBorder="1" applyAlignment="1">
      <alignment horizontal="left" vertical="center"/>
    </xf>
    <xf numFmtId="0" fontId="58" fillId="29" borderId="0" xfId="47" applyFont="1" applyFill="1" applyBorder="1" applyAlignment="1">
      <alignment horizontal="left"/>
    </xf>
    <xf numFmtId="0" fontId="54" fillId="29" borderId="0" xfId="0" applyFont="1" applyFill="1" applyBorder="1" applyAlignment="1">
      <alignment horizontal="center" wrapText="1"/>
    </xf>
    <xf numFmtId="0" fontId="37" fillId="29" borderId="0" xfId="0" applyFont="1" applyFill="1" applyBorder="1" applyAlignment="1">
      <alignment horizontal="center"/>
    </xf>
    <xf numFmtId="0" fontId="22" fillId="29" borderId="0" xfId="0" applyFont="1" applyFill="1" applyBorder="1" applyAlignment="1">
      <alignment wrapText="1"/>
    </xf>
    <xf numFmtId="0" fontId="37" fillId="29" borderId="0" xfId="0" applyFont="1" applyFill="1" applyBorder="1" applyAlignment="1">
      <alignment horizontal="left"/>
    </xf>
    <xf numFmtId="0" fontId="29" fillId="29" borderId="0" xfId="0" applyFont="1" applyFill="1" applyBorder="1"/>
    <xf numFmtId="0" fontId="31" fillId="29" borderId="0" xfId="0" applyFont="1" applyFill="1" applyBorder="1"/>
    <xf numFmtId="0" fontId="26" fillId="29" borderId="0" xfId="72" applyFont="1" applyFill="1" applyBorder="1" applyAlignment="1">
      <alignment horizontal="center"/>
    </xf>
    <xf numFmtId="0" fontId="72" fillId="29" borderId="0" xfId="78" applyFill="1"/>
    <xf numFmtId="0" fontId="47" fillId="33" borderId="0" xfId="0" applyFont="1" applyFill="1"/>
    <xf numFmtId="0" fontId="72" fillId="31" borderId="0" xfId="78" applyFill="1"/>
    <xf numFmtId="0" fontId="73" fillId="30" borderId="0" xfId="0" applyFont="1" applyFill="1"/>
    <xf numFmtId="0" fontId="70" fillId="30" borderId="0" xfId="0" applyFont="1" applyFill="1"/>
    <xf numFmtId="0" fontId="73" fillId="30" borderId="0" xfId="0" applyFont="1" applyFill="1"/>
  </cellXfs>
  <cellStyles count="79">
    <cellStyle name="20 % - Accent1" xfId="1" builtinId="30" customBuiltin="1"/>
    <cellStyle name="20 % - Accent2" xfId="2" builtinId="34" customBuiltin="1"/>
    <cellStyle name="20 % - Accent3" xfId="3" builtinId="38" customBuiltin="1"/>
    <cellStyle name="20 % - Accent4" xfId="4" builtinId="42" customBuiltin="1"/>
    <cellStyle name="20 % - Accent5" xfId="5" builtinId="46" customBuiltin="1"/>
    <cellStyle name="20 % - Accent6" xfId="6" builtinId="50" customBuiltin="1"/>
    <cellStyle name="40 % - Accent1" xfId="7" builtinId="31" customBuiltin="1"/>
    <cellStyle name="40 % - Accent2" xfId="8" builtinId="35" customBuiltin="1"/>
    <cellStyle name="40 % - Accent3" xfId="9" builtinId="39" customBuiltin="1"/>
    <cellStyle name="40 % - Accent4" xfId="10" builtinId="43" customBuiltin="1"/>
    <cellStyle name="40 % - Accent5" xfId="11" builtinId="47" customBuiltin="1"/>
    <cellStyle name="40 % - Accent6" xfId="12" builtinId="51" customBuiltin="1"/>
    <cellStyle name="60 % - Accent1" xfId="13" builtinId="32" customBuiltin="1"/>
    <cellStyle name="60 % - Accent2" xfId="14" builtinId="36" customBuiltin="1"/>
    <cellStyle name="60 % - Accent3" xfId="15" builtinId="40" customBuiltin="1"/>
    <cellStyle name="60 % - Accent4" xfId="16" builtinId="44" customBuiltin="1"/>
    <cellStyle name="60 % - Accent4 2" xfId="17"/>
    <cellStyle name="60 % - Accent5" xfId="18" builtinId="48" customBuiltin="1"/>
    <cellStyle name="60 % - Accent6" xfId="19" builtinId="52" customBuiltin="1"/>
    <cellStyle name="60 % - Accent6 2" xfId="20"/>
    <cellStyle name="Accent1" xfId="21" builtinId="29" customBuiltin="1"/>
    <cellStyle name="Accent2" xfId="22" builtinId="33" customBuiltin="1"/>
    <cellStyle name="Accent2 2" xfId="23"/>
    <cellStyle name="Accent3" xfId="24" builtinId="37" customBuiltin="1"/>
    <cellStyle name="Accent3 2" xfId="25"/>
    <cellStyle name="Accent4" xfId="26" builtinId="41" customBuiltin="1"/>
    <cellStyle name="Accent4 2" xfId="27"/>
    <cellStyle name="Accent5" xfId="28" builtinId="45" customBuiltin="1"/>
    <cellStyle name="Accent6" xfId="29" builtinId="49" customBuiltin="1"/>
    <cellStyle name="Accent6 2" xfId="30"/>
    <cellStyle name="Avertissement" xfId="31" builtinId="11" customBuiltin="1"/>
    <cellStyle name="Calcul" xfId="32" builtinId="22" customBuiltin="1"/>
    <cellStyle name="Cellule liée" xfId="33" builtinId="24" customBuiltin="1"/>
    <cellStyle name="Comma [0]" xfId="34"/>
    <cellStyle name="Commentaire" xfId="35"/>
    <cellStyle name="Commentaire 2" xfId="36"/>
    <cellStyle name="Currency [0]" xfId="37"/>
    <cellStyle name="En-tête" xfId="38"/>
    <cellStyle name="En-tête 2" xfId="39"/>
    <cellStyle name="Entrée" xfId="40" builtinId="20" customBuiltin="1"/>
    <cellStyle name="Heading" xfId="41"/>
    <cellStyle name="Heading1" xfId="42"/>
    <cellStyle name="Insatisfaisant" xfId="43" builtinId="27" customBuiltin="1"/>
    <cellStyle name="Lien hypertexte" xfId="78" builtinId="8"/>
    <cellStyle name="Neutre" xfId="44" builtinId="28" customBuiltin="1"/>
    <cellStyle name="Normal" xfId="0" builtinId="0"/>
    <cellStyle name="Normal 2" xfId="45"/>
    <cellStyle name="Normal 2 2" xfId="72"/>
    <cellStyle name="Normal 3" xfId="46"/>
    <cellStyle name="Normal 4" xfId="47"/>
    <cellStyle name="Normal 5" xfId="70"/>
    <cellStyle name="Normal 6" xfId="71"/>
    <cellStyle name="Pourcentage" xfId="48" builtinId="5"/>
    <cellStyle name="Pourcentage 2" xfId="49"/>
    <cellStyle name="Pourcentage 3" xfId="50"/>
    <cellStyle name="Result" xfId="51"/>
    <cellStyle name="Result2" xfId="52"/>
    <cellStyle name="Résultat" xfId="53"/>
    <cellStyle name="Résultat 2" xfId="54"/>
    <cellStyle name="Résultat2" xfId="55"/>
    <cellStyle name="Résultat2 2" xfId="56"/>
    <cellStyle name="Satisfaisant" xfId="57" builtinId="26" customBuiltin="1"/>
    <cellStyle name="Sortie" xfId="58" builtinId="21" customBuiltin="1"/>
    <cellStyle name="Texte explicatif" xfId="59" builtinId="53" customBuiltin="1"/>
    <cellStyle name="Titre 1" xfId="60"/>
    <cellStyle name="Titre 2" xfId="61"/>
    <cellStyle name="Titre 1" xfId="62" builtinId="16" customBuiltin="1"/>
    <cellStyle name="Titre 2" xfId="63" builtinId="17" customBuiltin="1"/>
    <cellStyle name="Titre 3" xfId="64" builtinId="18" customBuiltin="1"/>
    <cellStyle name="Titre 4" xfId="65" builtinId="19" customBuiltin="1"/>
    <cellStyle name="Titre1" xfId="66"/>
    <cellStyle name="Titre1 2" xfId="67"/>
    <cellStyle name="Total" xfId="68" builtinId="25" customBuiltin="1"/>
    <cellStyle name="Vérification" xfId="69" builtinId="23" customBuiltin="1"/>
    <cellStyle name="XLConnect.Boolean" xfId="76"/>
    <cellStyle name="XLConnect.DateTime" xfId="77"/>
    <cellStyle name="XLConnect.Header" xfId="73"/>
    <cellStyle name="XLConnect.Numeric" xfId="75"/>
    <cellStyle name="XLConnect.String" xfId="74"/>
  </cellStyles>
  <dxfs count="64">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ont>
        <strike val="0"/>
        <outline val="0"/>
        <shadow val="0"/>
        <vertAlign val="baseline"/>
        <color indexed="12"/>
        <name val="Marianne"/>
        <scheme val="none"/>
      </font>
      <fill>
        <patternFill patternType="solid">
          <fgColor indexed="26"/>
          <bgColor theme="0"/>
        </patternFill>
      </fill>
      <alignment horizontal="general" vertical="bottom" textRotation="0" wrapText="1" indent="0" justifyLastLine="0" shrinkToFit="0" readingOrder="0"/>
    </dxf>
    <dxf>
      <font>
        <strike val="0"/>
        <outline val="0"/>
        <shadow val="0"/>
        <vertAlign val="baseline"/>
        <name val="Marianne"/>
        <scheme val="none"/>
      </font>
      <fill>
        <patternFill patternType="solid">
          <bgColor theme="0"/>
        </patternFill>
      </fill>
    </dxf>
    <dxf>
      <font>
        <strike val="0"/>
        <outline val="0"/>
        <shadow val="0"/>
        <vertAlign val="baseline"/>
        <name val="Marianne"/>
        <scheme val="none"/>
      </font>
      <fill>
        <patternFill patternType="solid">
          <bgColor theme="0"/>
        </patternFill>
      </fill>
    </dxf>
    <dxf>
      <font>
        <strike val="0"/>
        <outline val="0"/>
        <shadow val="0"/>
        <vertAlign val="baseline"/>
        <name val="Marianne"/>
        <scheme val="none"/>
      </font>
      <fill>
        <patternFill patternType="solid">
          <fgColor indexed="64"/>
          <bgColor theme="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991A00"/>
      <rgbColor rgb="00008000"/>
      <rgbColor rgb="00000080"/>
      <rgbColor rgb="00FF950E"/>
      <rgbColor rgb="00800080"/>
      <rgbColor rgb="00008080"/>
      <rgbColor rgb="00C0C0C0"/>
      <rgbColor rgb="00808080"/>
      <rgbColor rgb="00999999"/>
      <rgbColor rgb="00CE181E"/>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B3B3B3"/>
      <rgbColor rgb="00FFCC00"/>
      <rgbColor rgb="00FF9900"/>
      <rgbColor rgb="00FF6600"/>
      <rgbColor rgb="00666699"/>
      <rgbColor rgb="00969696"/>
      <rgbColor rgb="00003366"/>
      <rgbColor rgb="00339966"/>
      <rgbColor rgb="00006600"/>
      <rgbColor rgb="00333300"/>
      <rgbColor rgb="00993300"/>
      <rgbColor rgb="00FF420E"/>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Marianne" panose="02000000000000000000" pitchFamily="50" charset="0"/>
                <a:ea typeface="Arial"/>
                <a:cs typeface="Arial"/>
              </a:defRPr>
            </a:pPr>
            <a:r>
              <a:rPr lang="fr-FR" sz="1000">
                <a:latin typeface="Marianne" panose="02000000000000000000" pitchFamily="50" charset="0"/>
              </a:rPr>
              <a:t>Volume de Tonnes Equivalent Carcasse</a:t>
            </a:r>
          </a:p>
        </c:rich>
      </c:tx>
      <c:layout>
        <c:manualLayout>
          <c:xMode val="edge"/>
          <c:yMode val="edge"/>
          <c:x val="1.7441254882509763E-2"/>
          <c:y val="1.7569695679931899E-2"/>
        </c:manualLayout>
      </c:layout>
      <c:overlay val="0"/>
    </c:title>
    <c:autoTitleDeleted val="0"/>
    <c:plotArea>
      <c:layout>
        <c:manualLayout>
          <c:layoutTarget val="inner"/>
          <c:xMode val="edge"/>
          <c:yMode val="edge"/>
          <c:x val="8.9317672091134878E-2"/>
          <c:y val="0.10511076603852909"/>
          <c:w val="0.85368600107038262"/>
          <c:h val="0.59132474742515639"/>
        </c:manualLayout>
      </c:layout>
      <c:barChart>
        <c:barDir val="col"/>
        <c:grouping val="clustered"/>
        <c:varyColors val="0"/>
        <c:ser>
          <c:idx val="2"/>
          <c:order val="1"/>
          <c:tx>
            <c:strRef>
              <c:f>'Evolution_abattages-total.ovin'!$R$12:$R$13</c:f>
              <c:strCache>
                <c:ptCount val="2"/>
                <c:pt idx="0">
                  <c:v>2021</c:v>
                </c:pt>
              </c:strCache>
            </c:strRef>
          </c:tx>
          <c:spPr>
            <a:solidFill>
              <a:schemeClr val="accent6">
                <a:lumMod val="40000"/>
                <a:lumOff val="60000"/>
              </a:schemeClr>
            </a:solidFill>
          </c:spPr>
          <c:invertIfNegative val="0"/>
          <c:cat>
            <c:strRef>
              <c:f>'Evolution_abattages-total.ovin'!$P$14:$P$25</c:f>
              <c:strCache>
                <c:ptCount val="12"/>
                <c:pt idx="0">
                  <c:v>janv</c:v>
                </c:pt>
                <c:pt idx="1">
                  <c:v>fév</c:v>
                </c:pt>
                <c:pt idx="2">
                  <c:v>mars</c:v>
                </c:pt>
                <c:pt idx="3">
                  <c:v>avril</c:v>
                </c:pt>
                <c:pt idx="4">
                  <c:v>mai</c:v>
                </c:pt>
                <c:pt idx="5">
                  <c:v>juin</c:v>
                </c:pt>
                <c:pt idx="6">
                  <c:v>juil</c:v>
                </c:pt>
                <c:pt idx="7">
                  <c:v>aout</c:v>
                </c:pt>
                <c:pt idx="8">
                  <c:v>sept</c:v>
                </c:pt>
                <c:pt idx="9">
                  <c:v>oct</c:v>
                </c:pt>
                <c:pt idx="10">
                  <c:v>nov</c:v>
                </c:pt>
                <c:pt idx="11">
                  <c:v>déc</c:v>
                </c:pt>
              </c:strCache>
            </c:strRef>
          </c:cat>
          <c:val>
            <c:numRef>
              <c:f>'Evolution_abattages-total.ovin'!$R$14:$R$25</c:f>
              <c:numCache>
                <c:formatCode>#,##0</c:formatCode>
                <c:ptCount val="12"/>
                <c:pt idx="0">
                  <c:v>1558.587</c:v>
                </c:pt>
                <c:pt idx="1">
                  <c:v>1895.444</c:v>
                </c:pt>
                <c:pt idx="2">
                  <c:v>3018.6489999999999</c:v>
                </c:pt>
                <c:pt idx="3">
                  <c:v>2252.6280000000002</c:v>
                </c:pt>
                <c:pt idx="4">
                  <c:v>2233.8240000000001</c:v>
                </c:pt>
                <c:pt idx="5">
                  <c:v>2120.6640000000002</c:v>
                </c:pt>
                <c:pt idx="6">
                  <c:v>2403.9009999999998</c:v>
                </c:pt>
                <c:pt idx="7">
                  <c:v>1888.951</c:v>
                </c:pt>
                <c:pt idx="8">
                  <c:v>1542.7159999999999</c:v>
                </c:pt>
                <c:pt idx="9">
                  <c:v>1301.46</c:v>
                </c:pt>
                <c:pt idx="10">
                  <c:v>1408.0419999999999</c:v>
                </c:pt>
                <c:pt idx="11">
                  <c:v>1619.7439999999999</c:v>
                </c:pt>
              </c:numCache>
            </c:numRef>
          </c:val>
          <c:extLst>
            <c:ext xmlns:c16="http://schemas.microsoft.com/office/drawing/2014/chart" uri="{C3380CC4-5D6E-409C-BE32-E72D297353CC}">
              <c16:uniqueId val="{00000000-3414-4A5B-89E2-D127FFF20C4B}"/>
            </c:ext>
          </c:extLst>
        </c:ser>
        <c:ser>
          <c:idx val="3"/>
          <c:order val="2"/>
          <c:tx>
            <c:strRef>
              <c:f>'Evolution_abattages-total.ovin'!$S$12:$S$13</c:f>
              <c:strCache>
                <c:ptCount val="2"/>
                <c:pt idx="0">
                  <c:v>2022</c:v>
                </c:pt>
              </c:strCache>
            </c:strRef>
          </c:tx>
          <c:spPr>
            <a:solidFill>
              <a:schemeClr val="accent1">
                <a:lumMod val="60000"/>
                <a:lumOff val="40000"/>
              </a:schemeClr>
            </a:solidFill>
          </c:spPr>
          <c:invertIfNegative val="0"/>
          <c:cat>
            <c:strRef>
              <c:f>'Evolution_abattages-total.ovin'!$P$14:$P$25</c:f>
              <c:strCache>
                <c:ptCount val="12"/>
                <c:pt idx="0">
                  <c:v>janv</c:v>
                </c:pt>
                <c:pt idx="1">
                  <c:v>fév</c:v>
                </c:pt>
                <c:pt idx="2">
                  <c:v>mars</c:v>
                </c:pt>
                <c:pt idx="3">
                  <c:v>avril</c:v>
                </c:pt>
                <c:pt idx="4">
                  <c:v>mai</c:v>
                </c:pt>
                <c:pt idx="5">
                  <c:v>juin</c:v>
                </c:pt>
                <c:pt idx="6">
                  <c:v>juil</c:v>
                </c:pt>
                <c:pt idx="7">
                  <c:v>aout</c:v>
                </c:pt>
                <c:pt idx="8">
                  <c:v>sept</c:v>
                </c:pt>
                <c:pt idx="9">
                  <c:v>oct</c:v>
                </c:pt>
                <c:pt idx="10">
                  <c:v>nov</c:v>
                </c:pt>
                <c:pt idx="11">
                  <c:v>déc</c:v>
                </c:pt>
              </c:strCache>
            </c:strRef>
          </c:cat>
          <c:val>
            <c:numRef>
              <c:f>'Evolution_abattages-total.ovin'!$S$14:$S$25</c:f>
              <c:numCache>
                <c:formatCode>#,##0</c:formatCode>
                <c:ptCount val="12"/>
                <c:pt idx="0">
                  <c:v>1578.693</c:v>
                </c:pt>
                <c:pt idx="1">
                  <c:v>1975.415</c:v>
                </c:pt>
                <c:pt idx="2">
                  <c:v>2525.7049999999999</c:v>
                </c:pt>
                <c:pt idx="3">
                  <c:v>2664.8009999999999</c:v>
                </c:pt>
                <c:pt idx="4">
                  <c:v>2149.9749999999999</c:v>
                </c:pt>
                <c:pt idx="5">
                  <c:v>2052.5889999999999</c:v>
                </c:pt>
                <c:pt idx="6">
                  <c:v>2165.9790000000003</c:v>
                </c:pt>
                <c:pt idx="7">
                  <c:v>2000.1310000000001</c:v>
                </c:pt>
                <c:pt idx="8">
                  <c:v>1622.6679999999999</c:v>
                </c:pt>
                <c:pt idx="9">
                  <c:v>1428.8700000000001</c:v>
                </c:pt>
                <c:pt idx="10">
                  <c:v>1332.681</c:v>
                </c:pt>
                <c:pt idx="11">
                  <c:v>1444.777</c:v>
                </c:pt>
              </c:numCache>
            </c:numRef>
          </c:val>
          <c:extLst>
            <c:ext xmlns:c16="http://schemas.microsoft.com/office/drawing/2014/chart" uri="{C3380CC4-5D6E-409C-BE32-E72D297353CC}">
              <c16:uniqueId val="{00000001-3414-4A5B-89E2-D127FFF20C4B}"/>
            </c:ext>
          </c:extLst>
        </c:ser>
        <c:ser>
          <c:idx val="4"/>
          <c:order val="3"/>
          <c:tx>
            <c:strRef>
              <c:f>'Evolution_abattages-total.ovin'!$T$12:$T$13</c:f>
              <c:strCache>
                <c:ptCount val="2"/>
                <c:pt idx="0">
                  <c:v>2023</c:v>
                </c:pt>
              </c:strCache>
            </c:strRef>
          </c:tx>
          <c:invertIfNegative val="0"/>
          <c:val>
            <c:numRef>
              <c:f>'Evolution_abattages-total.ovin'!$T$14:$T$25</c:f>
              <c:numCache>
                <c:formatCode>#,##0</c:formatCode>
                <c:ptCount val="12"/>
                <c:pt idx="0">
                  <c:v>1563.519</c:v>
                </c:pt>
                <c:pt idx="1">
                  <c:v>1754.4650000000001</c:v>
                </c:pt>
                <c:pt idx="2">
                  <c:v>2506.386</c:v>
                </c:pt>
                <c:pt idx="3">
                  <c:v>2129.02</c:v>
                </c:pt>
                <c:pt idx="4">
                  <c:v>1957.444</c:v>
                </c:pt>
                <c:pt idx="5">
                  <c:v>2118.567</c:v>
                </c:pt>
                <c:pt idx="6">
                  <c:v>1730.1179999999999</c:v>
                </c:pt>
                <c:pt idx="7">
                  <c:v>1727.1980000000001</c:v>
                </c:pt>
                <c:pt idx="8">
                  <c:v>1405.6969999999999</c:v>
                </c:pt>
                <c:pt idx="9">
                  <c:v>1213.989</c:v>
                </c:pt>
                <c:pt idx="10">
                  <c:v>1092.231</c:v>
                </c:pt>
                <c:pt idx="11">
                  <c:v>1284.8109999999999</c:v>
                </c:pt>
              </c:numCache>
            </c:numRef>
          </c:val>
          <c:extLst>
            <c:ext xmlns:c16="http://schemas.microsoft.com/office/drawing/2014/chart" uri="{C3380CC4-5D6E-409C-BE32-E72D297353CC}">
              <c16:uniqueId val="{00000000-EB24-4B5E-A906-157F8696223A}"/>
            </c:ext>
          </c:extLst>
        </c:ser>
        <c:ser>
          <c:idx val="1"/>
          <c:order val="4"/>
          <c:tx>
            <c:strRef>
              <c:f>'Evolution_abattages-total.ovin'!$U$12:$U$13</c:f>
              <c:strCache>
                <c:ptCount val="2"/>
                <c:pt idx="0">
                  <c:v>2024</c:v>
                </c:pt>
              </c:strCache>
            </c:strRef>
          </c:tx>
          <c:invertIfNegative val="0"/>
          <c:val>
            <c:numRef>
              <c:f>'Evolution_abattages-total.ovin'!$U$14:$U$25</c:f>
              <c:numCache>
                <c:formatCode>#,##0</c:formatCode>
                <c:ptCount val="12"/>
                <c:pt idx="0">
                  <c:v>1418.2839999999999</c:v>
                </c:pt>
                <c:pt idx="1">
                  <c:v>1699.498</c:v>
                </c:pt>
                <c:pt idx="2">
                  <c:v>2395.4879999999998</c:v>
                </c:pt>
                <c:pt idx="3">
                  <c:v>1734.8300000000002</c:v>
                </c:pt>
                <c:pt idx="4">
                  <c:v>1789.9259999999999</c:v>
                </c:pt>
                <c:pt idx="5">
                  <c:v>1794.377</c:v>
                </c:pt>
                <c:pt idx="6">
                  <c:v>1763.979</c:v>
                </c:pt>
                <c:pt idx="7">
                  <c:v>1563.8789999999999</c:v>
                </c:pt>
                <c:pt idx="8">
                  <c:v>1322.066</c:v>
                </c:pt>
              </c:numCache>
            </c:numRef>
          </c:val>
          <c:extLst>
            <c:ext xmlns:c16="http://schemas.microsoft.com/office/drawing/2014/chart" uri="{C3380CC4-5D6E-409C-BE32-E72D297353CC}">
              <c16:uniqueId val="{00000002-3414-4A5B-89E2-D127FFF20C4B}"/>
            </c:ext>
          </c:extLst>
        </c:ser>
        <c:dLbls>
          <c:showLegendKey val="0"/>
          <c:showVal val="0"/>
          <c:showCatName val="0"/>
          <c:showSerName val="0"/>
          <c:showPercent val="0"/>
          <c:showBubbleSize val="0"/>
        </c:dLbls>
        <c:gapWidth val="150"/>
        <c:axId val="1602955024"/>
        <c:axId val="1"/>
      </c:barChart>
      <c:lineChart>
        <c:grouping val="standard"/>
        <c:varyColors val="0"/>
        <c:ser>
          <c:idx val="0"/>
          <c:order val="0"/>
          <c:tx>
            <c:strRef>
              <c:f>'Evolution_abattages-total.ovin'!$Q$12:$Q$13</c:f>
              <c:strCache>
                <c:ptCount val="2"/>
                <c:pt idx="0">
                  <c:v>Moyenne 2016-2020</c:v>
                </c:pt>
              </c:strCache>
            </c:strRef>
          </c:tx>
          <c:spPr>
            <a:ln>
              <a:solidFill>
                <a:srgbClr val="C00000"/>
              </a:solidFill>
              <a:prstDash val="sysDash"/>
            </a:ln>
          </c:spPr>
          <c:marker>
            <c:symbol val="none"/>
          </c:marker>
          <c:val>
            <c:numRef>
              <c:f>'Evolution_abattages-total.ovin'!$Q$14:$Q$25</c:f>
              <c:numCache>
                <c:formatCode>#,##0</c:formatCode>
                <c:ptCount val="12"/>
                <c:pt idx="0">
                  <c:v>1752.9581999999998</c:v>
                </c:pt>
                <c:pt idx="1">
                  <c:v>1992.0328000000002</c:v>
                </c:pt>
                <c:pt idx="2">
                  <c:v>2526.0376000000001</c:v>
                </c:pt>
                <c:pt idx="3">
                  <c:v>2509.7403999999997</c:v>
                </c:pt>
                <c:pt idx="4">
                  <c:v>2313.6932000000002</c:v>
                </c:pt>
                <c:pt idx="5">
                  <c:v>2242.3238000000001</c:v>
                </c:pt>
                <c:pt idx="6">
                  <c:v>2150.0821999999998</c:v>
                </c:pt>
                <c:pt idx="7">
                  <c:v>2057.7170000000001</c:v>
                </c:pt>
                <c:pt idx="8">
                  <c:v>1729.1938000000002</c:v>
                </c:pt>
                <c:pt idx="9">
                  <c:v>1592.1561999999999</c:v>
                </c:pt>
                <c:pt idx="10">
                  <c:v>1414.3612000000001</c:v>
                </c:pt>
                <c:pt idx="11">
                  <c:v>1569.42</c:v>
                </c:pt>
              </c:numCache>
            </c:numRef>
          </c:val>
          <c:smooth val="0"/>
          <c:extLst>
            <c:ext xmlns:c16="http://schemas.microsoft.com/office/drawing/2014/chart" uri="{C3380CC4-5D6E-409C-BE32-E72D297353CC}">
              <c16:uniqueId val="{00000003-3414-4A5B-89E2-D127FFF20C4B}"/>
            </c:ext>
          </c:extLst>
        </c:ser>
        <c:dLbls>
          <c:showLegendKey val="0"/>
          <c:showVal val="0"/>
          <c:showCatName val="0"/>
          <c:showSerName val="0"/>
          <c:showPercent val="0"/>
          <c:showBubbleSize val="0"/>
        </c:dLbls>
        <c:marker val="1"/>
        <c:smooth val="0"/>
        <c:axId val="1602955024"/>
        <c:axId val="1"/>
      </c:lineChart>
      <c:catAx>
        <c:axId val="1602955024"/>
        <c:scaling>
          <c:orientation val="minMax"/>
        </c:scaling>
        <c:delete val="0"/>
        <c:axPos val="b"/>
        <c:numFmt formatCode="General" sourceLinked="1"/>
        <c:majorTickMark val="out"/>
        <c:minorTickMark val="none"/>
        <c:tickLblPos val="nextTo"/>
        <c:spPr>
          <a:ln w="12700">
            <a:solidFill>
              <a:srgbClr val="999999"/>
            </a:solidFill>
            <a:prstDash val="solid"/>
          </a:ln>
        </c:spPr>
        <c:txPr>
          <a:bodyPr rot="0" vert="horz"/>
          <a:lstStyle/>
          <a:p>
            <a:pPr>
              <a:defRPr sz="900" b="0" i="0" u="none" strike="noStrike" baseline="0">
                <a:solidFill>
                  <a:srgbClr val="000000"/>
                </a:solidFill>
                <a:latin typeface="Marianne" panose="02000000000000000000" pitchFamily="50" charset="0"/>
                <a:ea typeface="Arial"/>
                <a:cs typeface="Arial"/>
              </a:defRPr>
            </a:pPr>
            <a:endParaRPr lang="fr-FR"/>
          </a:p>
        </c:txPr>
        <c:crossAx val="1"/>
        <c:crosses val="autoZero"/>
        <c:auto val="1"/>
        <c:lblAlgn val="ctr"/>
        <c:lblOffset val="100"/>
        <c:noMultiLvlLbl val="0"/>
      </c:catAx>
      <c:valAx>
        <c:axId val="1"/>
        <c:scaling>
          <c:orientation val="minMax"/>
          <c:max val="3100"/>
          <c:min val="0"/>
        </c:scaling>
        <c:delete val="0"/>
        <c:axPos val="l"/>
        <c:majorGridlines>
          <c:spPr>
            <a:ln w="12700">
              <a:solidFill>
                <a:srgbClr val="999999"/>
              </a:solidFill>
              <a:prstDash val="sysDash"/>
            </a:ln>
          </c:spPr>
        </c:majorGridlines>
        <c:numFmt formatCode="#,##0" sourceLinked="1"/>
        <c:majorTickMark val="out"/>
        <c:minorTickMark val="none"/>
        <c:tickLblPos val="nextTo"/>
        <c:spPr>
          <a:ln w="25400">
            <a:solidFill>
              <a:srgbClr val="999999"/>
            </a:solidFill>
            <a:prstDash val="solid"/>
          </a:ln>
        </c:spPr>
        <c:txPr>
          <a:bodyPr rot="0" vert="horz"/>
          <a:lstStyle/>
          <a:p>
            <a:pPr>
              <a:defRPr sz="900" b="0" i="0" u="none" strike="noStrike" baseline="0">
                <a:solidFill>
                  <a:srgbClr val="000000"/>
                </a:solidFill>
                <a:latin typeface="Marianne" panose="02000000000000000000" pitchFamily="50" charset="0"/>
                <a:ea typeface="Arial"/>
                <a:cs typeface="Arial"/>
              </a:defRPr>
            </a:pPr>
            <a:endParaRPr lang="fr-FR"/>
          </a:p>
        </c:txPr>
        <c:crossAx val="1602955024"/>
        <c:crossesAt val="1"/>
        <c:crossBetween val="between"/>
        <c:majorUnit val="1000"/>
      </c:valAx>
      <c:spPr>
        <a:noFill/>
        <a:ln w="25400">
          <a:noFill/>
        </a:ln>
      </c:spPr>
    </c:plotArea>
    <c:legend>
      <c:legendPos val="r"/>
      <c:layout>
        <c:manualLayout>
          <c:xMode val="edge"/>
          <c:yMode val="edge"/>
          <c:x val="6.2969577255544348E-2"/>
          <c:y val="0.82284538756979697"/>
          <c:w val="0.87794967863184803"/>
          <c:h val="0.17715479784685353"/>
        </c:manualLayout>
      </c:layout>
      <c:overlay val="0"/>
      <c:spPr>
        <a:noFill/>
        <a:ln w="25400">
          <a:noFill/>
        </a:ln>
      </c:spPr>
      <c:txPr>
        <a:bodyPr/>
        <a:lstStyle/>
        <a:p>
          <a:pPr>
            <a:defRPr sz="900" b="0" i="0" u="none" strike="noStrike" baseline="0">
              <a:solidFill>
                <a:srgbClr val="000000"/>
              </a:solidFill>
              <a:latin typeface="Marianne"/>
              <a:ea typeface="Marianne"/>
              <a:cs typeface="Marianne"/>
            </a:defRPr>
          </a:pPr>
          <a:endParaRPr lang="fr-FR"/>
        </a:p>
      </c:txPr>
    </c:legend>
    <c:plotVisOnly val="1"/>
    <c:dispBlanksAs val="gap"/>
    <c:showDLblsOverMax val="0"/>
  </c:chart>
  <c:spPr>
    <a:solidFill>
      <a:srgbClr val="FFFFFF"/>
    </a:solidFill>
    <a:ln w="6350">
      <a:noFill/>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51180555555555551" footer="0.51180555555555551"/>
    <c:pageSetup firstPageNumber="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26664350384039"/>
          <c:y val="0.15721100858743739"/>
          <c:w val="0.83606007244396319"/>
          <c:h val="0.55460550251679308"/>
        </c:manualLayout>
      </c:layout>
      <c:barChart>
        <c:barDir val="col"/>
        <c:grouping val="clustered"/>
        <c:varyColors val="0"/>
        <c:ser>
          <c:idx val="2"/>
          <c:order val="0"/>
          <c:tx>
            <c:strRef>
              <c:f>Evol_abattages_agneaux!$R$12</c:f>
              <c:strCache>
                <c:ptCount val="1"/>
                <c:pt idx="0">
                  <c:v>2021</c:v>
                </c:pt>
              </c:strCache>
            </c:strRef>
          </c:tx>
          <c:spPr>
            <a:solidFill>
              <a:schemeClr val="accent6">
                <a:lumMod val="40000"/>
                <a:lumOff val="60000"/>
              </a:schemeClr>
            </a:solidFill>
            <a:ln w="25400">
              <a:noFill/>
            </a:ln>
          </c:spPr>
          <c:invertIfNegative val="0"/>
          <c:cat>
            <c:strRef>
              <c:f>Evol_abattages_agneaux!$P$14:$P$25</c:f>
              <c:strCache>
                <c:ptCount val="12"/>
                <c:pt idx="0">
                  <c:v>janv</c:v>
                </c:pt>
                <c:pt idx="1">
                  <c:v>fév</c:v>
                </c:pt>
                <c:pt idx="2">
                  <c:v>mars</c:v>
                </c:pt>
                <c:pt idx="3">
                  <c:v>avril</c:v>
                </c:pt>
                <c:pt idx="4">
                  <c:v>mai</c:v>
                </c:pt>
                <c:pt idx="5">
                  <c:v>juin</c:v>
                </c:pt>
                <c:pt idx="6">
                  <c:v>juil</c:v>
                </c:pt>
                <c:pt idx="7">
                  <c:v>août</c:v>
                </c:pt>
                <c:pt idx="8">
                  <c:v>sept</c:v>
                </c:pt>
                <c:pt idx="9">
                  <c:v>oct</c:v>
                </c:pt>
                <c:pt idx="10">
                  <c:v>nov</c:v>
                </c:pt>
                <c:pt idx="11">
                  <c:v>déc</c:v>
                </c:pt>
              </c:strCache>
            </c:strRef>
          </c:cat>
          <c:val>
            <c:numRef>
              <c:f>Evol_abattages_agneaux!$R$14:$R$25</c:f>
              <c:numCache>
                <c:formatCode>#,##0</c:formatCode>
                <c:ptCount val="12"/>
                <c:pt idx="0">
                  <c:v>1324.626</c:v>
                </c:pt>
                <c:pt idx="1">
                  <c:v>1620.029</c:v>
                </c:pt>
                <c:pt idx="2">
                  <c:v>2741.5129999999999</c:v>
                </c:pt>
                <c:pt idx="3">
                  <c:v>1956.116</c:v>
                </c:pt>
                <c:pt idx="4">
                  <c:v>1893.424</c:v>
                </c:pt>
                <c:pt idx="5">
                  <c:v>1766.0609999999999</c:v>
                </c:pt>
                <c:pt idx="6">
                  <c:v>2071.1999999999998</c:v>
                </c:pt>
                <c:pt idx="7">
                  <c:v>1617.8990000000001</c:v>
                </c:pt>
                <c:pt idx="8">
                  <c:v>1266.819</c:v>
                </c:pt>
                <c:pt idx="9">
                  <c:v>1060.961</c:v>
                </c:pt>
                <c:pt idx="10">
                  <c:v>1157.652</c:v>
                </c:pt>
                <c:pt idx="11">
                  <c:v>1361.03</c:v>
                </c:pt>
              </c:numCache>
            </c:numRef>
          </c:val>
          <c:extLst>
            <c:ext xmlns:c16="http://schemas.microsoft.com/office/drawing/2014/chart" uri="{C3380CC4-5D6E-409C-BE32-E72D297353CC}">
              <c16:uniqueId val="{00000000-BCBA-4D5F-B2B2-A6A10EC6FD48}"/>
            </c:ext>
          </c:extLst>
        </c:ser>
        <c:ser>
          <c:idx val="3"/>
          <c:order val="1"/>
          <c:tx>
            <c:strRef>
              <c:f>Evol_abattages_agneaux!$S$12</c:f>
              <c:strCache>
                <c:ptCount val="1"/>
                <c:pt idx="0">
                  <c:v>2022</c:v>
                </c:pt>
              </c:strCache>
            </c:strRef>
          </c:tx>
          <c:spPr>
            <a:solidFill>
              <a:schemeClr val="accent1">
                <a:lumMod val="60000"/>
                <a:lumOff val="40000"/>
              </a:schemeClr>
            </a:solidFill>
          </c:spPr>
          <c:invertIfNegative val="0"/>
          <c:cat>
            <c:strRef>
              <c:f>Evol_abattages_agneaux!$P$14:$P$25</c:f>
              <c:strCache>
                <c:ptCount val="12"/>
                <c:pt idx="0">
                  <c:v>janv</c:v>
                </c:pt>
                <c:pt idx="1">
                  <c:v>fév</c:v>
                </c:pt>
                <c:pt idx="2">
                  <c:v>mars</c:v>
                </c:pt>
                <c:pt idx="3">
                  <c:v>avril</c:v>
                </c:pt>
                <c:pt idx="4">
                  <c:v>mai</c:v>
                </c:pt>
                <c:pt idx="5">
                  <c:v>juin</c:v>
                </c:pt>
                <c:pt idx="6">
                  <c:v>juil</c:v>
                </c:pt>
                <c:pt idx="7">
                  <c:v>août</c:v>
                </c:pt>
                <c:pt idx="8">
                  <c:v>sept</c:v>
                </c:pt>
                <c:pt idx="9">
                  <c:v>oct</c:v>
                </c:pt>
                <c:pt idx="10">
                  <c:v>nov</c:v>
                </c:pt>
                <c:pt idx="11">
                  <c:v>déc</c:v>
                </c:pt>
              </c:strCache>
            </c:strRef>
          </c:cat>
          <c:val>
            <c:numRef>
              <c:f>Evol_abattages_agneaux!$S$14:$S$25</c:f>
              <c:numCache>
                <c:formatCode>#,##0</c:formatCode>
                <c:ptCount val="12"/>
                <c:pt idx="0">
                  <c:v>1373.758</c:v>
                </c:pt>
                <c:pt idx="1">
                  <c:v>1736.25</c:v>
                </c:pt>
                <c:pt idx="2">
                  <c:v>2232.4519999999998</c:v>
                </c:pt>
                <c:pt idx="3">
                  <c:v>2423.3209999999999</c:v>
                </c:pt>
                <c:pt idx="4">
                  <c:v>1800.1569999999999</c:v>
                </c:pt>
                <c:pt idx="5">
                  <c:v>1673.587</c:v>
                </c:pt>
                <c:pt idx="6">
                  <c:v>1823.432</c:v>
                </c:pt>
                <c:pt idx="7">
                  <c:v>1627.412</c:v>
                </c:pt>
                <c:pt idx="8">
                  <c:v>1325.5640000000001</c:v>
                </c:pt>
                <c:pt idx="9">
                  <c:v>1132.444</c:v>
                </c:pt>
                <c:pt idx="10">
                  <c:v>1064.769</c:v>
                </c:pt>
                <c:pt idx="11">
                  <c:v>1217.902</c:v>
                </c:pt>
              </c:numCache>
            </c:numRef>
          </c:val>
          <c:extLst>
            <c:ext xmlns:c16="http://schemas.microsoft.com/office/drawing/2014/chart" uri="{C3380CC4-5D6E-409C-BE32-E72D297353CC}">
              <c16:uniqueId val="{00000001-BCBA-4D5F-B2B2-A6A10EC6FD48}"/>
            </c:ext>
          </c:extLst>
        </c:ser>
        <c:ser>
          <c:idx val="1"/>
          <c:order val="2"/>
          <c:tx>
            <c:strRef>
              <c:f>Evol_abattages_agneaux!$T$12</c:f>
              <c:strCache>
                <c:ptCount val="1"/>
                <c:pt idx="0">
                  <c:v>2023</c:v>
                </c:pt>
              </c:strCache>
            </c:strRef>
          </c:tx>
          <c:spPr>
            <a:solidFill>
              <a:schemeClr val="accent1">
                <a:lumMod val="75000"/>
              </a:schemeClr>
            </a:solidFill>
          </c:spPr>
          <c:invertIfNegative val="0"/>
          <c:val>
            <c:numRef>
              <c:f>Evol_abattages_agneaux!$T$14:$T$25</c:f>
              <c:numCache>
                <c:formatCode>#,##0</c:formatCode>
                <c:ptCount val="12"/>
                <c:pt idx="0">
                  <c:v>1333.0360000000001</c:v>
                </c:pt>
                <c:pt idx="1">
                  <c:v>1551.797</c:v>
                </c:pt>
                <c:pt idx="2">
                  <c:v>2231.4010000000003</c:v>
                </c:pt>
                <c:pt idx="3">
                  <c:v>1893.5600000000002</c:v>
                </c:pt>
                <c:pt idx="4">
                  <c:v>1699.1980000000001</c:v>
                </c:pt>
                <c:pt idx="5">
                  <c:v>1801.5139999999999</c:v>
                </c:pt>
                <c:pt idx="6">
                  <c:v>1473.482</c:v>
                </c:pt>
                <c:pt idx="7">
                  <c:v>1488.9829999999999</c:v>
                </c:pt>
                <c:pt idx="8">
                  <c:v>1173.271</c:v>
                </c:pt>
                <c:pt idx="9">
                  <c:v>987.35199999999998</c:v>
                </c:pt>
                <c:pt idx="10">
                  <c:v>879.36500000000001</c:v>
                </c:pt>
                <c:pt idx="11">
                  <c:v>1104.1669999999999</c:v>
                </c:pt>
              </c:numCache>
            </c:numRef>
          </c:val>
          <c:extLst>
            <c:ext xmlns:c16="http://schemas.microsoft.com/office/drawing/2014/chart" uri="{C3380CC4-5D6E-409C-BE32-E72D297353CC}">
              <c16:uniqueId val="{00000000-C976-4391-BA89-E05619CCFCBD}"/>
            </c:ext>
          </c:extLst>
        </c:ser>
        <c:ser>
          <c:idx val="4"/>
          <c:order val="3"/>
          <c:tx>
            <c:strRef>
              <c:f>Evol_abattages_agneaux!$U$12</c:f>
              <c:strCache>
                <c:ptCount val="1"/>
                <c:pt idx="0">
                  <c:v>2024</c:v>
                </c:pt>
              </c:strCache>
            </c:strRef>
          </c:tx>
          <c:spPr>
            <a:solidFill>
              <a:schemeClr val="accent2"/>
            </a:solidFill>
          </c:spPr>
          <c:invertIfNegative val="0"/>
          <c:val>
            <c:numRef>
              <c:f>Evol_abattages_agneaux!$U$14:$U$25</c:f>
              <c:numCache>
                <c:formatCode>#,##0</c:formatCode>
                <c:ptCount val="12"/>
                <c:pt idx="0">
                  <c:v>1250.5249999999999</c:v>
                </c:pt>
                <c:pt idx="1">
                  <c:v>1471.569</c:v>
                </c:pt>
                <c:pt idx="2">
                  <c:v>2186.6390000000001</c:v>
                </c:pt>
                <c:pt idx="3">
                  <c:v>1517.23</c:v>
                </c:pt>
                <c:pt idx="4">
                  <c:v>1525.5820000000001</c:v>
                </c:pt>
                <c:pt idx="5">
                  <c:v>1524.1420000000001</c:v>
                </c:pt>
                <c:pt idx="6">
                  <c:v>1484.3579999999999</c:v>
                </c:pt>
                <c:pt idx="7">
                  <c:v>1319.0309999999999</c:v>
                </c:pt>
                <c:pt idx="8">
                  <c:v>1089.6479999999999</c:v>
                </c:pt>
              </c:numCache>
            </c:numRef>
          </c:val>
          <c:extLst>
            <c:ext xmlns:c16="http://schemas.microsoft.com/office/drawing/2014/chart" uri="{C3380CC4-5D6E-409C-BE32-E72D297353CC}">
              <c16:uniqueId val="{00000002-BCBA-4D5F-B2B2-A6A10EC6FD48}"/>
            </c:ext>
          </c:extLst>
        </c:ser>
        <c:dLbls>
          <c:showLegendKey val="0"/>
          <c:showVal val="0"/>
          <c:showCatName val="0"/>
          <c:showSerName val="0"/>
          <c:showPercent val="0"/>
          <c:showBubbleSize val="0"/>
        </c:dLbls>
        <c:gapWidth val="150"/>
        <c:axId val="1604742224"/>
        <c:axId val="1"/>
      </c:barChart>
      <c:lineChart>
        <c:grouping val="standard"/>
        <c:varyColors val="0"/>
        <c:ser>
          <c:idx val="0"/>
          <c:order val="4"/>
          <c:tx>
            <c:strRef>
              <c:f>Evol_abattages_agneaux!$Q$12</c:f>
              <c:strCache>
                <c:ptCount val="1"/>
                <c:pt idx="0">
                  <c:v>Moyenne 2016-2020</c:v>
                </c:pt>
              </c:strCache>
            </c:strRef>
          </c:tx>
          <c:spPr>
            <a:ln>
              <a:solidFill>
                <a:srgbClr val="C00000"/>
              </a:solidFill>
              <a:prstDash val="sysDash"/>
            </a:ln>
          </c:spPr>
          <c:marker>
            <c:symbol val="none"/>
          </c:marker>
          <c:cat>
            <c:strRef>
              <c:f>Evol_abattages_agneaux!$P$14:$P$25</c:f>
              <c:strCache>
                <c:ptCount val="12"/>
                <c:pt idx="0">
                  <c:v>janv</c:v>
                </c:pt>
                <c:pt idx="1">
                  <c:v>fév</c:v>
                </c:pt>
                <c:pt idx="2">
                  <c:v>mars</c:v>
                </c:pt>
                <c:pt idx="3">
                  <c:v>avril</c:v>
                </c:pt>
                <c:pt idx="4">
                  <c:v>mai</c:v>
                </c:pt>
                <c:pt idx="5">
                  <c:v>juin</c:v>
                </c:pt>
                <c:pt idx="6">
                  <c:v>juil</c:v>
                </c:pt>
                <c:pt idx="7">
                  <c:v>août</c:v>
                </c:pt>
                <c:pt idx="8">
                  <c:v>sept</c:v>
                </c:pt>
                <c:pt idx="9">
                  <c:v>oct</c:v>
                </c:pt>
                <c:pt idx="10">
                  <c:v>nov</c:v>
                </c:pt>
                <c:pt idx="11">
                  <c:v>déc</c:v>
                </c:pt>
              </c:strCache>
            </c:strRef>
          </c:cat>
          <c:val>
            <c:numRef>
              <c:f>Evol_abattages_agneaux!$Q$14:$Q$25</c:f>
              <c:numCache>
                <c:formatCode>#,##0</c:formatCode>
                <c:ptCount val="12"/>
                <c:pt idx="0">
                  <c:v>1475.7750000000001</c:v>
                </c:pt>
                <c:pt idx="1">
                  <c:v>1677.2130000000002</c:v>
                </c:pt>
                <c:pt idx="2">
                  <c:v>2218.6832000000004</c:v>
                </c:pt>
                <c:pt idx="3">
                  <c:v>2198.5891999999999</c:v>
                </c:pt>
                <c:pt idx="4">
                  <c:v>1934.973</c:v>
                </c:pt>
                <c:pt idx="5">
                  <c:v>1858.3806</c:v>
                </c:pt>
                <c:pt idx="6">
                  <c:v>1799.7876000000001</c:v>
                </c:pt>
                <c:pt idx="7">
                  <c:v>1694.9458</c:v>
                </c:pt>
                <c:pt idx="8">
                  <c:v>1406.3758</c:v>
                </c:pt>
                <c:pt idx="9">
                  <c:v>1277.2565999999999</c:v>
                </c:pt>
                <c:pt idx="10">
                  <c:v>1123.2987999999998</c:v>
                </c:pt>
                <c:pt idx="11">
                  <c:v>1299.7486000000001</c:v>
                </c:pt>
              </c:numCache>
            </c:numRef>
          </c:val>
          <c:smooth val="0"/>
          <c:extLst>
            <c:ext xmlns:c16="http://schemas.microsoft.com/office/drawing/2014/chart" uri="{C3380CC4-5D6E-409C-BE32-E72D297353CC}">
              <c16:uniqueId val="{00000003-BCBA-4D5F-B2B2-A6A10EC6FD48}"/>
            </c:ext>
          </c:extLst>
        </c:ser>
        <c:dLbls>
          <c:showLegendKey val="0"/>
          <c:showVal val="0"/>
          <c:showCatName val="0"/>
          <c:showSerName val="0"/>
          <c:showPercent val="0"/>
          <c:showBubbleSize val="0"/>
        </c:dLbls>
        <c:marker val="1"/>
        <c:smooth val="0"/>
        <c:axId val="1604742224"/>
        <c:axId val="1"/>
      </c:lineChart>
      <c:catAx>
        <c:axId val="1604742224"/>
        <c:scaling>
          <c:orientation val="minMax"/>
        </c:scaling>
        <c:delete val="0"/>
        <c:axPos val="b"/>
        <c:title>
          <c:tx>
            <c:rich>
              <a:bodyPr/>
              <a:lstStyle/>
              <a:p>
                <a:pPr>
                  <a:defRPr sz="1000" b="0" i="0" u="none" strike="noStrike" baseline="0">
                    <a:solidFill>
                      <a:srgbClr val="000000"/>
                    </a:solidFill>
                    <a:latin typeface="Marianne" panose="02000000000000000000" pitchFamily="50" charset="0"/>
                    <a:ea typeface="Arial"/>
                    <a:cs typeface="Arial"/>
                  </a:defRPr>
                </a:pPr>
                <a:r>
                  <a:rPr lang="fr-FR" sz="1000" b="0" i="0" baseline="0">
                    <a:effectLst/>
                  </a:rPr>
                  <a:t>Volume en Tonnes Equivalent Carcasse</a:t>
                </a:r>
                <a:endParaRPr lang="fr-FR" sz="1000">
                  <a:effectLst/>
                </a:endParaRPr>
              </a:p>
            </c:rich>
          </c:tx>
          <c:layout>
            <c:manualLayout>
              <c:xMode val="edge"/>
              <c:yMode val="edge"/>
              <c:x val="3.0457379743419923E-2"/>
              <c:y val="3.2441761900385016E-2"/>
            </c:manualLayout>
          </c:layout>
          <c:overlay val="0"/>
          <c:spPr>
            <a:noFill/>
            <a:ln w="25400">
              <a:noFill/>
            </a:ln>
          </c:spPr>
        </c:title>
        <c:numFmt formatCode="General" sourceLinked="1"/>
        <c:majorTickMark val="out"/>
        <c:minorTickMark val="none"/>
        <c:tickLblPos val="nextTo"/>
        <c:spPr>
          <a:ln w="12700">
            <a:solidFill>
              <a:srgbClr val="999999"/>
            </a:solidFill>
            <a:prstDash val="solid"/>
          </a:ln>
        </c:spPr>
        <c:txPr>
          <a:bodyPr rot="0" vert="horz"/>
          <a:lstStyle/>
          <a:p>
            <a:pPr>
              <a:defRPr sz="900" b="0" i="0" u="none" strike="noStrike" baseline="0">
                <a:solidFill>
                  <a:srgbClr val="000000"/>
                </a:solidFill>
                <a:latin typeface="Marianne" panose="02000000000000000000" pitchFamily="50" charset="0"/>
                <a:ea typeface="Arial"/>
                <a:cs typeface="Arial"/>
              </a:defRPr>
            </a:pPr>
            <a:endParaRPr lang="fr-FR"/>
          </a:p>
        </c:txPr>
        <c:crossAx val="1"/>
        <c:crosses val="autoZero"/>
        <c:auto val="1"/>
        <c:lblAlgn val="ctr"/>
        <c:lblOffset val="100"/>
        <c:noMultiLvlLbl val="0"/>
      </c:catAx>
      <c:valAx>
        <c:axId val="1"/>
        <c:scaling>
          <c:orientation val="minMax"/>
          <c:max val="3000"/>
        </c:scaling>
        <c:delete val="0"/>
        <c:axPos val="l"/>
        <c:majorGridlines>
          <c:spPr>
            <a:ln w="12700">
              <a:solidFill>
                <a:srgbClr val="999999"/>
              </a:solidFill>
              <a:prstDash val="sysDash"/>
            </a:ln>
          </c:spPr>
        </c:majorGridlines>
        <c:numFmt formatCode="#,##0" sourceLinked="1"/>
        <c:majorTickMark val="out"/>
        <c:minorTickMark val="none"/>
        <c:tickLblPos val="nextTo"/>
        <c:spPr>
          <a:ln w="12700">
            <a:solidFill>
              <a:srgbClr val="999999"/>
            </a:solidFill>
            <a:prstDash val="solid"/>
          </a:ln>
        </c:spPr>
        <c:txPr>
          <a:bodyPr rot="0" vert="horz"/>
          <a:lstStyle/>
          <a:p>
            <a:pPr>
              <a:defRPr sz="900" b="0" i="0" u="none" strike="noStrike" baseline="0">
                <a:solidFill>
                  <a:srgbClr val="000000"/>
                </a:solidFill>
                <a:latin typeface="Marianne" panose="02000000000000000000" pitchFamily="50" charset="0"/>
                <a:ea typeface="Arial"/>
                <a:cs typeface="Arial"/>
              </a:defRPr>
            </a:pPr>
            <a:endParaRPr lang="fr-FR"/>
          </a:p>
        </c:txPr>
        <c:crossAx val="1604742224"/>
        <c:crossesAt val="1"/>
        <c:crossBetween val="between"/>
        <c:majorUnit val="600"/>
        <c:minorUnit val="300"/>
      </c:valAx>
      <c:spPr>
        <a:noFill/>
        <a:ln w="25400">
          <a:noFill/>
        </a:ln>
      </c:spPr>
    </c:plotArea>
    <c:legend>
      <c:legendPos val="r"/>
      <c:layout>
        <c:manualLayout>
          <c:xMode val="edge"/>
          <c:yMode val="edge"/>
          <c:x val="7.7575293742487797E-2"/>
          <c:y val="0.84481918359426855"/>
          <c:w val="0.88162873272332276"/>
          <c:h val="0.15518065944245682"/>
        </c:manualLayout>
      </c:layout>
      <c:overlay val="0"/>
      <c:spPr>
        <a:noFill/>
        <a:ln w="25400">
          <a:noFill/>
        </a:ln>
      </c:spPr>
      <c:txPr>
        <a:bodyPr/>
        <a:lstStyle/>
        <a:p>
          <a:pPr>
            <a:defRPr sz="900" b="0" i="0" u="none" strike="noStrike" baseline="0">
              <a:solidFill>
                <a:srgbClr val="000000"/>
              </a:solidFill>
              <a:latin typeface="Marianne" panose="02000000000000000000" pitchFamily="50" charset="0"/>
              <a:ea typeface="Arial"/>
              <a:cs typeface="Arial"/>
            </a:defRPr>
          </a:pPr>
          <a:endParaRPr lang="fr-FR"/>
        </a:p>
      </c:txPr>
    </c:legend>
    <c:plotVisOnly val="1"/>
    <c:dispBlanksAs val="gap"/>
    <c:showDLblsOverMax val="0"/>
  </c:chart>
  <c:spPr>
    <a:solidFill>
      <a:srgbClr val="FFFFFF"/>
    </a:solidFill>
    <a:ln w="6350">
      <a:noFill/>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51180555555555551" footer="0.51180555555555551"/>
    <c:pageSetup firstPageNumber="0"/>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0" i="0" u="none" strike="noStrike" baseline="0">
                <a:solidFill>
                  <a:srgbClr val="000000"/>
                </a:solidFill>
                <a:latin typeface="Marianne"/>
                <a:ea typeface="Marianne"/>
                <a:cs typeface="Marianne"/>
              </a:defRPr>
            </a:pPr>
            <a:r>
              <a:rPr lang="fr-FR"/>
              <a:t>Prix €/kg de carcasse</a:t>
            </a:r>
          </a:p>
        </c:rich>
      </c:tx>
      <c:layout>
        <c:manualLayout>
          <c:xMode val="edge"/>
          <c:yMode val="edge"/>
          <c:x val="5.138491140564725E-2"/>
          <c:y val="2.1903426455254737E-2"/>
        </c:manualLayout>
      </c:layout>
      <c:overlay val="0"/>
    </c:title>
    <c:autoTitleDeleted val="0"/>
    <c:plotArea>
      <c:layout>
        <c:manualLayout>
          <c:layoutTarget val="inner"/>
          <c:xMode val="edge"/>
          <c:yMode val="edge"/>
          <c:x val="8.3505826564649624E-2"/>
          <c:y val="0.10094978664891988"/>
          <c:w val="0.88190299762178748"/>
          <c:h val="0.62147212405741303"/>
        </c:manualLayout>
      </c:layout>
      <c:lineChart>
        <c:grouping val="standard"/>
        <c:varyColors val="0"/>
        <c:ser>
          <c:idx val="3"/>
          <c:order val="0"/>
          <c:tx>
            <c:strRef>
              <c:f>Cotations_agneauxcouverts_R!$C$12</c:f>
              <c:strCache>
                <c:ptCount val="1"/>
                <c:pt idx="0">
                  <c:v>Moyenne 2019-2021</c:v>
                </c:pt>
              </c:strCache>
            </c:strRef>
          </c:tx>
          <c:spPr>
            <a:ln w="25400">
              <a:solidFill>
                <a:srgbClr val="ED7D31">
                  <a:lumMod val="50000"/>
                </a:srgbClr>
              </a:solidFill>
              <a:prstDash val="sysDash"/>
            </a:ln>
          </c:spPr>
          <c:marker>
            <c:symbol val="none"/>
          </c:marker>
          <c:cat>
            <c:strRef>
              <c:f>Cotations_agneauxcouverts_R!$B$13:$B$64</c:f>
              <c:strCache>
                <c:ptCount val="52"/>
                <c:pt idx="0">
                  <c:v>sem-1</c:v>
                </c:pt>
                <c:pt idx="1">
                  <c:v>sem-2</c:v>
                </c:pt>
                <c:pt idx="2">
                  <c:v>sem-3</c:v>
                </c:pt>
                <c:pt idx="3">
                  <c:v>sem-4</c:v>
                </c:pt>
                <c:pt idx="4">
                  <c:v>sem-5</c:v>
                </c:pt>
                <c:pt idx="5">
                  <c:v>sem-6</c:v>
                </c:pt>
                <c:pt idx="6">
                  <c:v>sem-7</c:v>
                </c:pt>
                <c:pt idx="7">
                  <c:v>sem-8</c:v>
                </c:pt>
                <c:pt idx="8">
                  <c:v>sem-9</c:v>
                </c:pt>
                <c:pt idx="9">
                  <c:v>sem-10</c:v>
                </c:pt>
                <c:pt idx="10">
                  <c:v>sem-11</c:v>
                </c:pt>
                <c:pt idx="11">
                  <c:v>sem-12</c:v>
                </c:pt>
                <c:pt idx="12">
                  <c:v>sem-13</c:v>
                </c:pt>
                <c:pt idx="13">
                  <c:v>sem-14</c:v>
                </c:pt>
                <c:pt idx="14">
                  <c:v>sem-15</c:v>
                </c:pt>
                <c:pt idx="15">
                  <c:v>sem-16</c:v>
                </c:pt>
                <c:pt idx="16">
                  <c:v>sem-17</c:v>
                </c:pt>
                <c:pt idx="17">
                  <c:v>sem-18</c:v>
                </c:pt>
                <c:pt idx="18">
                  <c:v>sem-19</c:v>
                </c:pt>
                <c:pt idx="19">
                  <c:v>sem-20</c:v>
                </c:pt>
                <c:pt idx="20">
                  <c:v>sem-21</c:v>
                </c:pt>
                <c:pt idx="21">
                  <c:v>sem-22</c:v>
                </c:pt>
                <c:pt idx="22">
                  <c:v>sem-23</c:v>
                </c:pt>
                <c:pt idx="23">
                  <c:v>sem-24</c:v>
                </c:pt>
                <c:pt idx="24">
                  <c:v>sem-25</c:v>
                </c:pt>
                <c:pt idx="25">
                  <c:v>sem-26</c:v>
                </c:pt>
                <c:pt idx="26">
                  <c:v>sem-27</c:v>
                </c:pt>
                <c:pt idx="27">
                  <c:v>sem-28</c:v>
                </c:pt>
                <c:pt idx="28">
                  <c:v>sem-29</c:v>
                </c:pt>
                <c:pt idx="29">
                  <c:v>sem-30</c:v>
                </c:pt>
                <c:pt idx="30">
                  <c:v>sem-31</c:v>
                </c:pt>
                <c:pt idx="31">
                  <c:v>sem-32</c:v>
                </c:pt>
                <c:pt idx="32">
                  <c:v>sem-33</c:v>
                </c:pt>
                <c:pt idx="33">
                  <c:v>sem-34</c:v>
                </c:pt>
                <c:pt idx="34">
                  <c:v>sem-35</c:v>
                </c:pt>
                <c:pt idx="35">
                  <c:v>sem-36</c:v>
                </c:pt>
                <c:pt idx="36">
                  <c:v>sem-37</c:v>
                </c:pt>
                <c:pt idx="37">
                  <c:v>sem-38</c:v>
                </c:pt>
                <c:pt idx="38">
                  <c:v>sem-39</c:v>
                </c:pt>
                <c:pt idx="39">
                  <c:v>sem-40</c:v>
                </c:pt>
                <c:pt idx="40">
                  <c:v>sem-41</c:v>
                </c:pt>
                <c:pt idx="41">
                  <c:v>sem-42</c:v>
                </c:pt>
                <c:pt idx="42">
                  <c:v>sem-43</c:v>
                </c:pt>
                <c:pt idx="43">
                  <c:v>sem-44</c:v>
                </c:pt>
                <c:pt idx="44">
                  <c:v>sem-45</c:v>
                </c:pt>
                <c:pt idx="45">
                  <c:v>sem-46</c:v>
                </c:pt>
                <c:pt idx="46">
                  <c:v>sem-47</c:v>
                </c:pt>
                <c:pt idx="47">
                  <c:v>sem-48</c:v>
                </c:pt>
                <c:pt idx="48">
                  <c:v>sem-49</c:v>
                </c:pt>
                <c:pt idx="49">
                  <c:v>sem-50</c:v>
                </c:pt>
                <c:pt idx="50">
                  <c:v>sem-51</c:v>
                </c:pt>
                <c:pt idx="51">
                  <c:v>sem-52</c:v>
                </c:pt>
              </c:strCache>
            </c:strRef>
          </c:cat>
          <c:val>
            <c:numRef>
              <c:f>Cotations_agneauxcouverts_R!$C$13:$C$64</c:f>
              <c:numCache>
                <c:formatCode>#,##0.00</c:formatCode>
                <c:ptCount val="52"/>
                <c:pt idx="0">
                  <c:v>6.8999999999999995</c:v>
                </c:pt>
                <c:pt idx="1">
                  <c:v>6.8900000000000006</c:v>
                </c:pt>
                <c:pt idx="2">
                  <c:v>6.8066666666666675</c:v>
                </c:pt>
                <c:pt idx="3">
                  <c:v>6.7766666666666664</c:v>
                </c:pt>
                <c:pt idx="4">
                  <c:v>6.7100000000000009</c:v>
                </c:pt>
                <c:pt idx="5">
                  <c:v>6.6700000000000008</c:v>
                </c:pt>
                <c:pt idx="6">
                  <c:v>6.6833333333333336</c:v>
                </c:pt>
                <c:pt idx="7">
                  <c:v>6.75</c:v>
                </c:pt>
                <c:pt idx="8">
                  <c:v>6.830000000000001</c:v>
                </c:pt>
                <c:pt idx="9">
                  <c:v>6.8966666666666674</c:v>
                </c:pt>
                <c:pt idx="10">
                  <c:v>6.956666666666667</c:v>
                </c:pt>
                <c:pt idx="11">
                  <c:v>7.0133333333333328</c:v>
                </c:pt>
                <c:pt idx="12">
                  <c:v>6.9766666666666666</c:v>
                </c:pt>
                <c:pt idx="13">
                  <c:v>6.9833333333333334</c:v>
                </c:pt>
                <c:pt idx="14">
                  <c:v>7.0533333333333337</c:v>
                </c:pt>
                <c:pt idx="15">
                  <c:v>7.0466666666666669</c:v>
                </c:pt>
                <c:pt idx="16">
                  <c:v>7.0200000000000005</c:v>
                </c:pt>
                <c:pt idx="17">
                  <c:v>6.9833333333333334</c:v>
                </c:pt>
                <c:pt idx="18">
                  <c:v>6.96</c:v>
                </c:pt>
                <c:pt idx="19">
                  <c:v>6.916666666666667</c:v>
                </c:pt>
                <c:pt idx="20">
                  <c:v>6.916666666666667</c:v>
                </c:pt>
                <c:pt idx="21">
                  <c:v>6.9233333333333329</c:v>
                </c:pt>
                <c:pt idx="22">
                  <c:v>6.876666666666666</c:v>
                </c:pt>
                <c:pt idx="23">
                  <c:v>6.8533333333333326</c:v>
                </c:pt>
                <c:pt idx="24">
                  <c:v>6.8466666666666667</c:v>
                </c:pt>
                <c:pt idx="25">
                  <c:v>6.84</c:v>
                </c:pt>
                <c:pt idx="26">
                  <c:v>6.836666666666666</c:v>
                </c:pt>
                <c:pt idx="27">
                  <c:v>6.8500000000000005</c:v>
                </c:pt>
                <c:pt idx="28">
                  <c:v>6.8966666666666656</c:v>
                </c:pt>
                <c:pt idx="29">
                  <c:v>6.9433333333333325</c:v>
                </c:pt>
                <c:pt idx="30">
                  <c:v>6.996666666666667</c:v>
                </c:pt>
                <c:pt idx="31">
                  <c:v>7.0466666666666669</c:v>
                </c:pt>
                <c:pt idx="32">
                  <c:v>7.0133333333333328</c:v>
                </c:pt>
                <c:pt idx="33">
                  <c:v>7.0633333333333335</c:v>
                </c:pt>
                <c:pt idx="34">
                  <c:v>7.1099999999999994</c:v>
                </c:pt>
                <c:pt idx="35">
                  <c:v>7.1333333333333329</c:v>
                </c:pt>
                <c:pt idx="36">
                  <c:v>7.1499999999999995</c:v>
                </c:pt>
                <c:pt idx="37">
                  <c:v>7.2266666666666666</c:v>
                </c:pt>
                <c:pt idx="38">
                  <c:v>7.2666666666666666</c:v>
                </c:pt>
                <c:pt idx="39">
                  <c:v>7.2600000000000007</c:v>
                </c:pt>
                <c:pt idx="40">
                  <c:v>7.2700000000000005</c:v>
                </c:pt>
                <c:pt idx="41">
                  <c:v>7.2766666666666664</c:v>
                </c:pt>
                <c:pt idx="42">
                  <c:v>7.2966666666666669</c:v>
                </c:pt>
                <c:pt idx="43">
                  <c:v>7.3466666666666667</c:v>
                </c:pt>
                <c:pt idx="44">
                  <c:v>7.37</c:v>
                </c:pt>
                <c:pt idx="45">
                  <c:v>7.4099999999999993</c:v>
                </c:pt>
                <c:pt idx="46">
                  <c:v>7.4333333333333336</c:v>
                </c:pt>
                <c:pt idx="47">
                  <c:v>7.4333333333333327</c:v>
                </c:pt>
                <c:pt idx="48">
                  <c:v>7.4733333333333336</c:v>
                </c:pt>
                <c:pt idx="49">
                  <c:v>7.47</c:v>
                </c:pt>
                <c:pt idx="50">
                  <c:v>7.4933333333333323</c:v>
                </c:pt>
                <c:pt idx="51">
                  <c:v>7.53</c:v>
                </c:pt>
              </c:numCache>
            </c:numRef>
          </c:val>
          <c:smooth val="0"/>
          <c:extLst>
            <c:ext xmlns:c16="http://schemas.microsoft.com/office/drawing/2014/chart" uri="{C3380CC4-5D6E-409C-BE32-E72D297353CC}">
              <c16:uniqueId val="{00000000-738C-4467-B246-AD00DB2EA9B2}"/>
            </c:ext>
          </c:extLst>
        </c:ser>
        <c:ser>
          <c:idx val="0"/>
          <c:order val="1"/>
          <c:tx>
            <c:strRef>
              <c:f>Cotations_agneauxcouverts_R!$D$12</c:f>
              <c:strCache>
                <c:ptCount val="1"/>
                <c:pt idx="0">
                  <c:v>2022</c:v>
                </c:pt>
              </c:strCache>
            </c:strRef>
          </c:tx>
          <c:spPr>
            <a:ln w="25400">
              <a:solidFill>
                <a:srgbClr val="5B9BD5">
                  <a:lumMod val="75000"/>
                </a:srgbClr>
              </a:solidFill>
            </a:ln>
          </c:spPr>
          <c:marker>
            <c:symbol val="none"/>
          </c:marker>
          <c:cat>
            <c:strRef>
              <c:f>Cotations_agneauxcouverts_R!$B$13:$B$64</c:f>
              <c:strCache>
                <c:ptCount val="52"/>
                <c:pt idx="0">
                  <c:v>sem-1</c:v>
                </c:pt>
                <c:pt idx="1">
                  <c:v>sem-2</c:v>
                </c:pt>
                <c:pt idx="2">
                  <c:v>sem-3</c:v>
                </c:pt>
                <c:pt idx="3">
                  <c:v>sem-4</c:v>
                </c:pt>
                <c:pt idx="4">
                  <c:v>sem-5</c:v>
                </c:pt>
                <c:pt idx="5">
                  <c:v>sem-6</c:v>
                </c:pt>
                <c:pt idx="6">
                  <c:v>sem-7</c:v>
                </c:pt>
                <c:pt idx="7">
                  <c:v>sem-8</c:v>
                </c:pt>
                <c:pt idx="8">
                  <c:v>sem-9</c:v>
                </c:pt>
                <c:pt idx="9">
                  <c:v>sem-10</c:v>
                </c:pt>
                <c:pt idx="10">
                  <c:v>sem-11</c:v>
                </c:pt>
                <c:pt idx="11">
                  <c:v>sem-12</c:v>
                </c:pt>
                <c:pt idx="12">
                  <c:v>sem-13</c:v>
                </c:pt>
                <c:pt idx="13">
                  <c:v>sem-14</c:v>
                </c:pt>
                <c:pt idx="14">
                  <c:v>sem-15</c:v>
                </c:pt>
                <c:pt idx="15">
                  <c:v>sem-16</c:v>
                </c:pt>
                <c:pt idx="16">
                  <c:v>sem-17</c:v>
                </c:pt>
                <c:pt idx="17">
                  <c:v>sem-18</c:v>
                </c:pt>
                <c:pt idx="18">
                  <c:v>sem-19</c:v>
                </c:pt>
                <c:pt idx="19">
                  <c:v>sem-20</c:v>
                </c:pt>
                <c:pt idx="20">
                  <c:v>sem-21</c:v>
                </c:pt>
                <c:pt idx="21">
                  <c:v>sem-22</c:v>
                </c:pt>
                <c:pt idx="22">
                  <c:v>sem-23</c:v>
                </c:pt>
                <c:pt idx="23">
                  <c:v>sem-24</c:v>
                </c:pt>
                <c:pt idx="24">
                  <c:v>sem-25</c:v>
                </c:pt>
                <c:pt idx="25">
                  <c:v>sem-26</c:v>
                </c:pt>
                <c:pt idx="26">
                  <c:v>sem-27</c:v>
                </c:pt>
                <c:pt idx="27">
                  <c:v>sem-28</c:v>
                </c:pt>
                <c:pt idx="28">
                  <c:v>sem-29</c:v>
                </c:pt>
                <c:pt idx="29">
                  <c:v>sem-30</c:v>
                </c:pt>
                <c:pt idx="30">
                  <c:v>sem-31</c:v>
                </c:pt>
                <c:pt idx="31">
                  <c:v>sem-32</c:v>
                </c:pt>
                <c:pt idx="32">
                  <c:v>sem-33</c:v>
                </c:pt>
                <c:pt idx="33">
                  <c:v>sem-34</c:v>
                </c:pt>
                <c:pt idx="34">
                  <c:v>sem-35</c:v>
                </c:pt>
                <c:pt idx="35">
                  <c:v>sem-36</c:v>
                </c:pt>
                <c:pt idx="36">
                  <c:v>sem-37</c:v>
                </c:pt>
                <c:pt idx="37">
                  <c:v>sem-38</c:v>
                </c:pt>
                <c:pt idx="38">
                  <c:v>sem-39</c:v>
                </c:pt>
                <c:pt idx="39">
                  <c:v>sem-40</c:v>
                </c:pt>
                <c:pt idx="40">
                  <c:v>sem-41</c:v>
                </c:pt>
                <c:pt idx="41">
                  <c:v>sem-42</c:v>
                </c:pt>
                <c:pt idx="42">
                  <c:v>sem-43</c:v>
                </c:pt>
                <c:pt idx="43">
                  <c:v>sem-44</c:v>
                </c:pt>
                <c:pt idx="44">
                  <c:v>sem-45</c:v>
                </c:pt>
                <c:pt idx="45">
                  <c:v>sem-46</c:v>
                </c:pt>
                <c:pt idx="46">
                  <c:v>sem-47</c:v>
                </c:pt>
                <c:pt idx="47">
                  <c:v>sem-48</c:v>
                </c:pt>
                <c:pt idx="48">
                  <c:v>sem-49</c:v>
                </c:pt>
                <c:pt idx="49">
                  <c:v>sem-50</c:v>
                </c:pt>
                <c:pt idx="50">
                  <c:v>sem-51</c:v>
                </c:pt>
                <c:pt idx="51">
                  <c:v>sem-52</c:v>
                </c:pt>
              </c:strCache>
            </c:strRef>
          </c:cat>
          <c:val>
            <c:numRef>
              <c:f>Cotations_agneauxcouverts_R!$D$13:$D$64</c:f>
              <c:numCache>
                <c:formatCode>#,##0.00</c:formatCode>
                <c:ptCount val="52"/>
                <c:pt idx="0">
                  <c:v>8.09</c:v>
                </c:pt>
                <c:pt idx="1">
                  <c:v>8.01</c:v>
                </c:pt>
                <c:pt idx="2">
                  <c:v>7.93</c:v>
                </c:pt>
                <c:pt idx="3">
                  <c:v>7.88</c:v>
                </c:pt>
                <c:pt idx="4">
                  <c:v>7.85</c:v>
                </c:pt>
                <c:pt idx="5">
                  <c:v>7.74</c:v>
                </c:pt>
                <c:pt idx="6">
                  <c:v>7.73</c:v>
                </c:pt>
                <c:pt idx="7">
                  <c:v>7.7</c:v>
                </c:pt>
                <c:pt idx="8">
                  <c:v>7.73</c:v>
                </c:pt>
                <c:pt idx="9">
                  <c:v>7.8</c:v>
                </c:pt>
                <c:pt idx="10">
                  <c:v>7.84</c:v>
                </c:pt>
                <c:pt idx="11">
                  <c:v>7.91</c:v>
                </c:pt>
                <c:pt idx="12" formatCode="General">
                  <c:v>7.92</c:v>
                </c:pt>
                <c:pt idx="13" formatCode="General">
                  <c:v>8.2200000000000006</c:v>
                </c:pt>
                <c:pt idx="14" formatCode="General">
                  <c:v>8.2200000000000006</c:v>
                </c:pt>
                <c:pt idx="15" formatCode="General">
                  <c:v>8.24</c:v>
                </c:pt>
                <c:pt idx="16" formatCode="General">
                  <c:v>8.1199999999999992</c:v>
                </c:pt>
                <c:pt idx="17" formatCode="General">
                  <c:v>8.1300000000000008</c:v>
                </c:pt>
                <c:pt idx="18" formatCode="General">
                  <c:v>8.18</c:v>
                </c:pt>
                <c:pt idx="19" formatCode="0.00">
                  <c:v>8.23</c:v>
                </c:pt>
                <c:pt idx="20" formatCode="0.00">
                  <c:v>8.14</c:v>
                </c:pt>
                <c:pt idx="21" formatCode="0.00">
                  <c:v>8.16</c:v>
                </c:pt>
                <c:pt idx="22" formatCode="0.00">
                  <c:v>8.1999999999999993</c:v>
                </c:pt>
                <c:pt idx="23" formatCode="0.00">
                  <c:v>8.2899999999999991</c:v>
                </c:pt>
                <c:pt idx="24" formatCode="0.00">
                  <c:v>8.31</c:v>
                </c:pt>
                <c:pt idx="25" formatCode="0.00">
                  <c:v>8.32</c:v>
                </c:pt>
                <c:pt idx="26" formatCode="0.00">
                  <c:v>8.4499999999999993</c:v>
                </c:pt>
                <c:pt idx="27" formatCode="0.00">
                  <c:v>8.4499999999999993</c:v>
                </c:pt>
                <c:pt idx="28" formatCode="0.00">
                  <c:v>8.4600000000000009</c:v>
                </c:pt>
                <c:pt idx="29" formatCode="0.00">
                  <c:v>8.43</c:v>
                </c:pt>
                <c:pt idx="30" formatCode="0.00">
                  <c:v>8.42</c:v>
                </c:pt>
                <c:pt idx="31" formatCode="General">
                  <c:v>8.41</c:v>
                </c:pt>
                <c:pt idx="32" formatCode="General">
                  <c:v>8.42</c:v>
                </c:pt>
                <c:pt idx="33" formatCode="General">
                  <c:v>8.43</c:v>
                </c:pt>
                <c:pt idx="34" formatCode="General">
                  <c:v>8.4</c:v>
                </c:pt>
                <c:pt idx="35" formatCode="General">
                  <c:v>8.4</c:v>
                </c:pt>
                <c:pt idx="36" formatCode="General">
                  <c:v>8.43</c:v>
                </c:pt>
                <c:pt idx="37" formatCode="General">
                  <c:v>8.41</c:v>
                </c:pt>
                <c:pt idx="38" formatCode="General">
                  <c:v>8.44</c:v>
                </c:pt>
                <c:pt idx="39" formatCode="General">
                  <c:v>8.4600000000000009</c:v>
                </c:pt>
                <c:pt idx="40" formatCode="General">
                  <c:v>8.4700000000000006</c:v>
                </c:pt>
                <c:pt idx="41" formatCode="General">
                  <c:v>8.4499999999999993</c:v>
                </c:pt>
                <c:pt idx="42" formatCode="General">
                  <c:v>8.4600000000000009</c:v>
                </c:pt>
                <c:pt idx="43" formatCode="General">
                  <c:v>8.49</c:v>
                </c:pt>
                <c:pt idx="44" formatCode="General">
                  <c:v>8.5299999999999994</c:v>
                </c:pt>
                <c:pt idx="45" formatCode="General">
                  <c:v>8.6199999999999992</c:v>
                </c:pt>
                <c:pt idx="46" formatCode="General">
                  <c:v>8.68</c:v>
                </c:pt>
                <c:pt idx="47" formatCode="General">
                  <c:v>8.77</c:v>
                </c:pt>
                <c:pt idx="48" formatCode="General">
                  <c:v>8.76</c:v>
                </c:pt>
                <c:pt idx="49" formatCode="General">
                  <c:v>8.7799999999999994</c:v>
                </c:pt>
                <c:pt idx="50" formatCode="General">
                  <c:v>8.76</c:v>
                </c:pt>
                <c:pt idx="51" formatCode="General">
                  <c:v>8.69</c:v>
                </c:pt>
              </c:numCache>
            </c:numRef>
          </c:val>
          <c:smooth val="0"/>
          <c:extLst>
            <c:ext xmlns:c16="http://schemas.microsoft.com/office/drawing/2014/chart" uri="{C3380CC4-5D6E-409C-BE32-E72D297353CC}">
              <c16:uniqueId val="{00000003-738C-4467-B246-AD00DB2EA9B2}"/>
            </c:ext>
          </c:extLst>
        </c:ser>
        <c:ser>
          <c:idx val="1"/>
          <c:order val="2"/>
          <c:tx>
            <c:strRef>
              <c:f>Cotations_agneauxcouverts_R!$E$12</c:f>
              <c:strCache>
                <c:ptCount val="1"/>
                <c:pt idx="0">
                  <c:v>2023</c:v>
                </c:pt>
              </c:strCache>
            </c:strRef>
          </c:tx>
          <c:marker>
            <c:symbol val="none"/>
          </c:marker>
          <c:val>
            <c:numRef>
              <c:f>Cotations_agneauxcouverts_R!$E$13:$E$64</c:f>
              <c:numCache>
                <c:formatCode>#,##0.00</c:formatCode>
                <c:ptCount val="52"/>
                <c:pt idx="0">
                  <c:v>8.58</c:v>
                </c:pt>
                <c:pt idx="1">
                  <c:v>8.43</c:v>
                </c:pt>
                <c:pt idx="2">
                  <c:v>8.3699999999999992</c:v>
                </c:pt>
                <c:pt idx="3">
                  <c:v>8.2899999999999991</c:v>
                </c:pt>
                <c:pt idx="4">
                  <c:v>8.18</c:v>
                </c:pt>
                <c:pt idx="5">
                  <c:v>8.15</c:v>
                </c:pt>
                <c:pt idx="6">
                  <c:v>8.17</c:v>
                </c:pt>
                <c:pt idx="7">
                  <c:v>8.1199999999999992</c:v>
                </c:pt>
                <c:pt idx="8">
                  <c:v>8.18</c:v>
                </c:pt>
                <c:pt idx="9">
                  <c:v>8.2799999999999994</c:v>
                </c:pt>
                <c:pt idx="10">
                  <c:v>8.39</c:v>
                </c:pt>
                <c:pt idx="11">
                  <c:v>8.59</c:v>
                </c:pt>
                <c:pt idx="12" formatCode="General">
                  <c:v>8.65</c:v>
                </c:pt>
                <c:pt idx="13" formatCode="General">
                  <c:v>8.68</c:v>
                </c:pt>
                <c:pt idx="14" formatCode="General">
                  <c:v>8.65</c:v>
                </c:pt>
                <c:pt idx="15" formatCode="General">
                  <c:v>8.61</c:v>
                </c:pt>
                <c:pt idx="16" formatCode="General">
                  <c:v>8.64</c:v>
                </c:pt>
                <c:pt idx="17" formatCode="General">
                  <c:v>8.59</c:v>
                </c:pt>
                <c:pt idx="18" formatCode="General">
                  <c:v>8.6199999999999992</c:v>
                </c:pt>
                <c:pt idx="19" formatCode="0.00">
                  <c:v>8.58</c:v>
                </c:pt>
                <c:pt idx="20" formatCode="0.00">
                  <c:v>8.56</c:v>
                </c:pt>
                <c:pt idx="21" formatCode="0.00">
                  <c:v>8.57</c:v>
                </c:pt>
                <c:pt idx="22" formatCode="0.00">
                  <c:v>8.58</c:v>
                </c:pt>
                <c:pt idx="23" formatCode="0.00">
                  <c:v>8.58</c:v>
                </c:pt>
                <c:pt idx="24" formatCode="0.00">
                  <c:v>8.61</c:v>
                </c:pt>
                <c:pt idx="25" formatCode="0.00">
                  <c:v>8.6</c:v>
                </c:pt>
                <c:pt idx="26" formatCode="0.00">
                  <c:v>8.58</c:v>
                </c:pt>
                <c:pt idx="27" formatCode="0.00">
                  <c:v>8.59</c:v>
                </c:pt>
                <c:pt idx="28" formatCode="0.00">
                  <c:v>8.5399999999999991</c:v>
                </c:pt>
                <c:pt idx="29" formatCode="0.00">
                  <c:v>8.4600000000000009</c:v>
                </c:pt>
                <c:pt idx="30" formatCode="0.00">
                  <c:v>8.44</c:v>
                </c:pt>
                <c:pt idx="31" formatCode="General">
                  <c:v>8.42</c:v>
                </c:pt>
                <c:pt idx="32" formatCode="General">
                  <c:v>8.41</c:v>
                </c:pt>
                <c:pt idx="33" formatCode="General">
                  <c:v>8.42</c:v>
                </c:pt>
                <c:pt idx="34" formatCode="General">
                  <c:v>8.3800000000000008</c:v>
                </c:pt>
                <c:pt idx="35" formatCode="General">
                  <c:v>8.39</c:v>
                </c:pt>
                <c:pt idx="36" formatCode="General">
                  <c:v>8.49</c:v>
                </c:pt>
                <c:pt idx="37" formatCode="General">
                  <c:v>8.5399999999999991</c:v>
                </c:pt>
                <c:pt idx="38" formatCode="General">
                  <c:v>8.52</c:v>
                </c:pt>
                <c:pt idx="39" formatCode="General">
                  <c:v>8.59</c:v>
                </c:pt>
                <c:pt idx="40" formatCode="General">
                  <c:v>8.67</c:v>
                </c:pt>
                <c:pt idx="41" formatCode="General">
                  <c:v>8.77</c:v>
                </c:pt>
                <c:pt idx="42" formatCode="General">
                  <c:v>8.86</c:v>
                </c:pt>
                <c:pt idx="43" formatCode="General">
                  <c:v>8.9</c:v>
                </c:pt>
                <c:pt idx="44" formatCode="General">
                  <c:v>9.02</c:v>
                </c:pt>
                <c:pt idx="45" formatCode="General">
                  <c:v>9.02</c:v>
                </c:pt>
                <c:pt idx="46" formatCode="General">
                  <c:v>9.02</c:v>
                </c:pt>
                <c:pt idx="47" formatCode="General">
                  <c:v>9.11</c:v>
                </c:pt>
                <c:pt idx="48" formatCode="General">
                  <c:v>8.9600000000000009</c:v>
                </c:pt>
                <c:pt idx="49" formatCode="General">
                  <c:v>9.1300000000000008</c:v>
                </c:pt>
                <c:pt idx="50" formatCode="General">
                  <c:v>9.2100000000000009</c:v>
                </c:pt>
                <c:pt idx="51" formatCode="General">
                  <c:v>9.1999999999999993</c:v>
                </c:pt>
              </c:numCache>
            </c:numRef>
          </c:val>
          <c:smooth val="0"/>
          <c:extLst>
            <c:ext xmlns:c16="http://schemas.microsoft.com/office/drawing/2014/chart" uri="{C3380CC4-5D6E-409C-BE32-E72D297353CC}">
              <c16:uniqueId val="{00000000-4F39-4AA6-BB81-18BC25559D5C}"/>
            </c:ext>
          </c:extLst>
        </c:ser>
        <c:ser>
          <c:idx val="2"/>
          <c:order val="3"/>
          <c:tx>
            <c:strRef>
              <c:f>Cotations_agneauxcouverts_R!$F$12</c:f>
              <c:strCache>
                <c:ptCount val="1"/>
                <c:pt idx="0">
                  <c:v>2024</c:v>
                </c:pt>
              </c:strCache>
            </c:strRef>
          </c:tx>
          <c:spPr>
            <a:ln>
              <a:solidFill>
                <a:srgbClr val="00B050"/>
              </a:solidFill>
            </a:ln>
          </c:spPr>
          <c:marker>
            <c:symbol val="none"/>
          </c:marker>
          <c:val>
            <c:numRef>
              <c:f>Cotations_agneauxcouverts_R!$F$13:$F$64</c:f>
              <c:numCache>
                <c:formatCode>#,##0.00</c:formatCode>
                <c:ptCount val="52"/>
                <c:pt idx="0">
                  <c:v>9.2200000000000006</c:v>
                </c:pt>
                <c:pt idx="1">
                  <c:v>9.1300000000000008</c:v>
                </c:pt>
                <c:pt idx="2">
                  <c:v>9.07</c:v>
                </c:pt>
                <c:pt idx="3">
                  <c:v>8.9</c:v>
                </c:pt>
                <c:pt idx="4">
                  <c:v>8.77</c:v>
                </c:pt>
                <c:pt idx="5">
                  <c:v>8.6999999999999993</c:v>
                </c:pt>
                <c:pt idx="6">
                  <c:v>8.76</c:v>
                </c:pt>
                <c:pt idx="7">
                  <c:v>8.81</c:v>
                </c:pt>
                <c:pt idx="8">
                  <c:v>9.06</c:v>
                </c:pt>
                <c:pt idx="9">
                  <c:v>9.1999999999999993</c:v>
                </c:pt>
                <c:pt idx="10">
                  <c:v>9.48</c:v>
                </c:pt>
                <c:pt idx="11">
                  <c:v>9.7200000000000006</c:v>
                </c:pt>
                <c:pt idx="12" formatCode="General">
                  <c:v>9.7200000000000006</c:v>
                </c:pt>
                <c:pt idx="13" formatCode="General">
                  <c:v>9.6999999999999993</c:v>
                </c:pt>
                <c:pt idx="14" formatCode="General">
                  <c:v>9.75</c:v>
                </c:pt>
                <c:pt idx="15" formatCode="General">
                  <c:v>9.77</c:v>
                </c:pt>
                <c:pt idx="16" formatCode="General">
                  <c:v>9.84</c:v>
                </c:pt>
                <c:pt idx="17" formatCode="General">
                  <c:v>9.8699999999999992</c:v>
                </c:pt>
                <c:pt idx="18" formatCode="General">
                  <c:v>9.84</c:v>
                </c:pt>
                <c:pt idx="19" formatCode="0.00">
                  <c:v>9.8800000000000008</c:v>
                </c:pt>
                <c:pt idx="20" formatCode="0.00">
                  <c:v>9.84</c:v>
                </c:pt>
                <c:pt idx="21" formatCode="0.00">
                  <c:v>9.8699999999999992</c:v>
                </c:pt>
                <c:pt idx="22" formatCode="0.00">
                  <c:v>9.89</c:v>
                </c:pt>
                <c:pt idx="23" formatCode="0.00">
                  <c:v>9.91</c:v>
                </c:pt>
                <c:pt idx="24" formatCode="0.00">
                  <c:v>9.75</c:v>
                </c:pt>
                <c:pt idx="25" formatCode="0.00">
                  <c:v>9.67</c:v>
                </c:pt>
                <c:pt idx="26" formatCode="0.00">
                  <c:v>9.6199999999999992</c:v>
                </c:pt>
                <c:pt idx="27" formatCode="0.00">
                  <c:v>9.67</c:v>
                </c:pt>
                <c:pt idx="28" formatCode="0.00">
                  <c:v>9.56</c:v>
                </c:pt>
                <c:pt idx="29" formatCode="0.00">
                  <c:v>9.56</c:v>
                </c:pt>
                <c:pt idx="30" formatCode="0.00">
                  <c:v>9.43</c:v>
                </c:pt>
                <c:pt idx="31" formatCode="General">
                  <c:v>9.44</c:v>
                </c:pt>
                <c:pt idx="32" formatCode="General">
                  <c:v>9.44</c:v>
                </c:pt>
                <c:pt idx="33" formatCode="General">
                  <c:v>9.4499999999999993</c:v>
                </c:pt>
                <c:pt idx="34" formatCode="General">
                  <c:v>9.49</c:v>
                </c:pt>
                <c:pt idx="35" formatCode="General">
                  <c:v>9.64</c:v>
                </c:pt>
                <c:pt idx="36" formatCode="General">
                  <c:v>9.81</c:v>
                </c:pt>
                <c:pt idx="37" formatCode="General">
                  <c:v>9.8000000000000007</c:v>
                </c:pt>
                <c:pt idx="38" formatCode="General">
                  <c:v>9.91</c:v>
                </c:pt>
                <c:pt idx="39" formatCode="General">
                  <c:v>9.89</c:v>
                </c:pt>
                <c:pt idx="40" formatCode="General">
                  <c:v>9.98</c:v>
                </c:pt>
                <c:pt idx="41" formatCode="General">
                  <c:v>10.02</c:v>
                </c:pt>
                <c:pt idx="42" formatCode="General">
                  <c:v>10.029999999999999</c:v>
                </c:pt>
                <c:pt idx="43" formatCode="General">
                  <c:v>10.15</c:v>
                </c:pt>
                <c:pt idx="44" formatCode="General">
                  <c:v>10.199999999999999</c:v>
                </c:pt>
                <c:pt idx="45" formatCode="General">
                  <c:v>10.44</c:v>
                </c:pt>
                <c:pt idx="46" formatCode="General">
                  <c:v>10.43</c:v>
                </c:pt>
              </c:numCache>
            </c:numRef>
          </c:val>
          <c:smooth val="0"/>
          <c:extLst>
            <c:ext xmlns:c16="http://schemas.microsoft.com/office/drawing/2014/chart" uri="{C3380CC4-5D6E-409C-BE32-E72D297353CC}">
              <c16:uniqueId val="{00000001-22F1-428A-B26D-0FFBEF11925C}"/>
            </c:ext>
          </c:extLst>
        </c:ser>
        <c:dLbls>
          <c:showLegendKey val="0"/>
          <c:showVal val="0"/>
          <c:showCatName val="0"/>
          <c:showSerName val="0"/>
          <c:showPercent val="0"/>
          <c:showBubbleSize val="0"/>
        </c:dLbls>
        <c:smooth val="0"/>
        <c:axId val="1604736400"/>
        <c:axId val="1"/>
        <c:extLst/>
      </c:lineChart>
      <c:catAx>
        <c:axId val="1604736400"/>
        <c:scaling>
          <c:orientation val="minMax"/>
        </c:scaling>
        <c:delete val="0"/>
        <c:axPos val="b"/>
        <c:numFmt formatCode="General" sourceLinked="1"/>
        <c:majorTickMark val="out"/>
        <c:minorTickMark val="none"/>
        <c:tickLblPos val="nextTo"/>
        <c:spPr>
          <a:ln w="9525">
            <a:solidFill>
              <a:sysClr val="windowText" lastClr="000000">
                <a:lumMod val="50000"/>
                <a:lumOff val="50000"/>
              </a:sysClr>
            </a:solidFill>
            <a:prstDash val="solid"/>
          </a:ln>
        </c:spPr>
        <c:txPr>
          <a:bodyPr rot="0" vert="horz"/>
          <a:lstStyle/>
          <a:p>
            <a:pPr>
              <a:defRPr sz="900" b="0" i="0" u="none" strike="noStrike" baseline="0">
                <a:solidFill>
                  <a:srgbClr val="000000"/>
                </a:solidFill>
                <a:latin typeface="Marianne"/>
                <a:ea typeface="Marianne"/>
                <a:cs typeface="Marianne"/>
              </a:defRPr>
            </a:pPr>
            <a:endParaRPr lang="fr-FR"/>
          </a:p>
        </c:txPr>
        <c:crossAx val="1"/>
        <c:crosses val="autoZero"/>
        <c:auto val="1"/>
        <c:lblAlgn val="ctr"/>
        <c:lblOffset val="100"/>
        <c:tickLblSkip val="4"/>
        <c:tickMarkSkip val="4"/>
        <c:noMultiLvlLbl val="0"/>
      </c:catAx>
      <c:valAx>
        <c:axId val="1"/>
        <c:scaling>
          <c:orientation val="minMax"/>
          <c:max val="11"/>
          <c:min val="5"/>
        </c:scaling>
        <c:delete val="0"/>
        <c:axPos val="l"/>
        <c:majorGridlines>
          <c:spPr>
            <a:ln w="3175">
              <a:solidFill>
                <a:srgbClr val="999999"/>
              </a:solidFill>
              <a:prstDash val="sysDash"/>
            </a:ln>
          </c:spPr>
        </c:majorGridlines>
        <c:numFmt formatCode="0.0" sourceLinked="0"/>
        <c:majorTickMark val="out"/>
        <c:minorTickMark val="none"/>
        <c:tickLblPos val="nextTo"/>
        <c:spPr>
          <a:ln w="12700">
            <a:solidFill>
              <a:schemeClr val="bg2"/>
            </a:solidFill>
            <a:prstDash val="solid"/>
          </a:ln>
        </c:spPr>
        <c:txPr>
          <a:bodyPr rot="0" vert="horz"/>
          <a:lstStyle/>
          <a:p>
            <a:pPr>
              <a:defRPr sz="900" b="0" i="0" u="none" strike="noStrike" baseline="0">
                <a:solidFill>
                  <a:srgbClr val="000000"/>
                </a:solidFill>
                <a:latin typeface="Marianne"/>
                <a:ea typeface="Marianne"/>
                <a:cs typeface="Marianne"/>
              </a:defRPr>
            </a:pPr>
            <a:endParaRPr lang="fr-FR"/>
          </a:p>
        </c:txPr>
        <c:crossAx val="1604736400"/>
        <c:crosses val="autoZero"/>
        <c:crossBetween val="between"/>
        <c:minorUnit val="0.5"/>
      </c:valAx>
      <c:spPr>
        <a:noFill/>
        <a:ln w="25400">
          <a:noFill/>
        </a:ln>
      </c:spPr>
    </c:plotArea>
    <c:legend>
      <c:legendPos val="r"/>
      <c:layout>
        <c:manualLayout>
          <c:xMode val="edge"/>
          <c:yMode val="edge"/>
          <c:x val="0.17873232567656197"/>
          <c:y val="0.82617164635242513"/>
          <c:w val="0.741081697901112"/>
          <c:h val="0.1519105454283968"/>
        </c:manualLayout>
      </c:layout>
      <c:overlay val="0"/>
      <c:spPr>
        <a:noFill/>
        <a:ln w="25400">
          <a:noFill/>
        </a:ln>
      </c:spPr>
      <c:txPr>
        <a:bodyPr/>
        <a:lstStyle/>
        <a:p>
          <a:pPr>
            <a:defRPr sz="1000" b="0" i="0" u="none" strike="noStrike" baseline="0">
              <a:solidFill>
                <a:srgbClr val="000000"/>
              </a:solidFill>
              <a:latin typeface="Marianne"/>
              <a:ea typeface="Marianne"/>
              <a:cs typeface="Marianne"/>
            </a:defRPr>
          </a:pPr>
          <a:endParaRPr lang="fr-FR"/>
        </a:p>
      </c:txPr>
    </c:legend>
    <c:plotVisOnly val="1"/>
    <c:dispBlanksAs val="gap"/>
    <c:showDLblsOverMax val="0"/>
  </c:chart>
  <c:spPr>
    <a:solidFill>
      <a:srgbClr val="FFFFFF"/>
    </a:solidFill>
    <a:ln w="3175">
      <a:noFill/>
      <a:prstDash val="solid"/>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51180555555555551" footer="0.51180555555555551"/>
    <c:pageSetup firstPageNumber="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26664350384039"/>
          <c:y val="0.15721100858743739"/>
          <c:w val="0.83606007244396319"/>
          <c:h val="0.55460550251679308"/>
        </c:manualLayout>
      </c:layout>
      <c:barChart>
        <c:barDir val="col"/>
        <c:grouping val="clustered"/>
        <c:varyColors val="0"/>
        <c:ser>
          <c:idx val="2"/>
          <c:order val="0"/>
          <c:tx>
            <c:strRef>
              <c:f>Evol_abattages_ovinsderéforme!$R$12</c:f>
              <c:strCache>
                <c:ptCount val="1"/>
                <c:pt idx="0">
                  <c:v>2021</c:v>
                </c:pt>
              </c:strCache>
            </c:strRef>
          </c:tx>
          <c:spPr>
            <a:solidFill>
              <a:schemeClr val="accent6">
                <a:lumMod val="40000"/>
                <a:lumOff val="60000"/>
              </a:schemeClr>
            </a:solidFill>
          </c:spPr>
          <c:invertIfNegative val="0"/>
          <c:cat>
            <c:strRef>
              <c:f>Evol_abattages_ovinsderéforme!$P$14:$P$25</c:f>
              <c:strCache>
                <c:ptCount val="12"/>
                <c:pt idx="0">
                  <c:v>janv</c:v>
                </c:pt>
                <c:pt idx="1">
                  <c:v>fév</c:v>
                </c:pt>
                <c:pt idx="2">
                  <c:v>mars</c:v>
                </c:pt>
                <c:pt idx="3">
                  <c:v>avril</c:v>
                </c:pt>
                <c:pt idx="4">
                  <c:v>mai</c:v>
                </c:pt>
                <c:pt idx="5">
                  <c:v>juin</c:v>
                </c:pt>
                <c:pt idx="6">
                  <c:v>juil</c:v>
                </c:pt>
                <c:pt idx="7">
                  <c:v>août</c:v>
                </c:pt>
                <c:pt idx="8">
                  <c:v>sept</c:v>
                </c:pt>
                <c:pt idx="9">
                  <c:v>oct</c:v>
                </c:pt>
                <c:pt idx="10">
                  <c:v>nov</c:v>
                </c:pt>
                <c:pt idx="11">
                  <c:v>déc</c:v>
                </c:pt>
              </c:strCache>
            </c:strRef>
          </c:cat>
          <c:val>
            <c:numRef>
              <c:f>Evol_abattages_ovinsderéforme!$R$14:$R$25</c:f>
              <c:numCache>
                <c:formatCode>#,##0</c:formatCode>
                <c:ptCount val="12"/>
                <c:pt idx="0">
                  <c:v>233.96100000000001</c:v>
                </c:pt>
                <c:pt idx="1">
                  <c:v>275.41500000000002</c:v>
                </c:pt>
                <c:pt idx="2">
                  <c:v>277.13600000000002</c:v>
                </c:pt>
                <c:pt idx="3">
                  <c:v>296.512</c:v>
                </c:pt>
                <c:pt idx="4">
                  <c:v>340.4</c:v>
                </c:pt>
                <c:pt idx="5">
                  <c:v>354.60300000000001</c:v>
                </c:pt>
                <c:pt idx="6">
                  <c:v>332.70100000000002</c:v>
                </c:pt>
                <c:pt idx="7">
                  <c:v>271.05200000000002</c:v>
                </c:pt>
                <c:pt idx="8">
                  <c:v>275.89699999999999</c:v>
                </c:pt>
                <c:pt idx="9">
                  <c:v>240.499</c:v>
                </c:pt>
                <c:pt idx="10">
                  <c:v>250.39</c:v>
                </c:pt>
                <c:pt idx="11">
                  <c:v>258.714</c:v>
                </c:pt>
              </c:numCache>
            </c:numRef>
          </c:val>
          <c:extLst>
            <c:ext xmlns:c16="http://schemas.microsoft.com/office/drawing/2014/chart" uri="{C3380CC4-5D6E-409C-BE32-E72D297353CC}">
              <c16:uniqueId val="{00000000-371D-4535-AC64-DA82EB86752B}"/>
            </c:ext>
          </c:extLst>
        </c:ser>
        <c:ser>
          <c:idx val="3"/>
          <c:order val="1"/>
          <c:tx>
            <c:strRef>
              <c:f>Evol_abattages_ovinsderéforme!$S$12</c:f>
              <c:strCache>
                <c:ptCount val="1"/>
                <c:pt idx="0">
                  <c:v>2022</c:v>
                </c:pt>
              </c:strCache>
            </c:strRef>
          </c:tx>
          <c:spPr>
            <a:solidFill>
              <a:schemeClr val="accent5">
                <a:lumMod val="60000"/>
                <a:lumOff val="40000"/>
              </a:schemeClr>
            </a:solidFill>
          </c:spPr>
          <c:invertIfNegative val="0"/>
          <c:cat>
            <c:strRef>
              <c:f>Evol_abattages_ovinsderéforme!$P$14:$P$25</c:f>
              <c:strCache>
                <c:ptCount val="12"/>
                <c:pt idx="0">
                  <c:v>janv</c:v>
                </c:pt>
                <c:pt idx="1">
                  <c:v>fév</c:v>
                </c:pt>
                <c:pt idx="2">
                  <c:v>mars</c:v>
                </c:pt>
                <c:pt idx="3">
                  <c:v>avril</c:v>
                </c:pt>
                <c:pt idx="4">
                  <c:v>mai</c:v>
                </c:pt>
                <c:pt idx="5">
                  <c:v>juin</c:v>
                </c:pt>
                <c:pt idx="6">
                  <c:v>juil</c:v>
                </c:pt>
                <c:pt idx="7">
                  <c:v>août</c:v>
                </c:pt>
                <c:pt idx="8">
                  <c:v>sept</c:v>
                </c:pt>
                <c:pt idx="9">
                  <c:v>oct</c:v>
                </c:pt>
                <c:pt idx="10">
                  <c:v>nov</c:v>
                </c:pt>
                <c:pt idx="11">
                  <c:v>déc</c:v>
                </c:pt>
              </c:strCache>
            </c:strRef>
          </c:cat>
          <c:val>
            <c:numRef>
              <c:f>Evol_abattages_ovinsderéforme!$S$14:$S$25</c:f>
              <c:numCache>
                <c:formatCode>#,##0</c:formatCode>
                <c:ptCount val="12"/>
                <c:pt idx="0">
                  <c:v>204.935</c:v>
                </c:pt>
                <c:pt idx="1">
                  <c:v>239.16499999999999</c:v>
                </c:pt>
                <c:pt idx="2">
                  <c:v>293.25299999999999</c:v>
                </c:pt>
                <c:pt idx="3">
                  <c:v>241.48</c:v>
                </c:pt>
                <c:pt idx="4">
                  <c:v>349.81800000000004</c:v>
                </c:pt>
                <c:pt idx="5">
                  <c:v>379.00200000000001</c:v>
                </c:pt>
                <c:pt idx="6">
                  <c:v>342.54700000000003</c:v>
                </c:pt>
                <c:pt idx="7">
                  <c:v>372.71899999999999</c:v>
                </c:pt>
                <c:pt idx="8">
                  <c:v>297.10399999999998</c:v>
                </c:pt>
                <c:pt idx="9">
                  <c:v>296.42599999999999</c:v>
                </c:pt>
                <c:pt idx="10">
                  <c:v>267.91199999999998</c:v>
                </c:pt>
                <c:pt idx="11">
                  <c:v>226.875</c:v>
                </c:pt>
              </c:numCache>
            </c:numRef>
          </c:val>
          <c:extLst>
            <c:ext xmlns:c16="http://schemas.microsoft.com/office/drawing/2014/chart" uri="{C3380CC4-5D6E-409C-BE32-E72D297353CC}">
              <c16:uniqueId val="{00000001-371D-4535-AC64-DA82EB86752B}"/>
            </c:ext>
          </c:extLst>
        </c:ser>
        <c:ser>
          <c:idx val="4"/>
          <c:order val="2"/>
          <c:tx>
            <c:strRef>
              <c:f>Evol_abattages_ovinsderéforme!$T$12</c:f>
              <c:strCache>
                <c:ptCount val="1"/>
                <c:pt idx="0">
                  <c:v>2023</c:v>
                </c:pt>
              </c:strCache>
            </c:strRef>
          </c:tx>
          <c:invertIfNegative val="0"/>
          <c:val>
            <c:numRef>
              <c:f>Evol_abattages_ovinsderéforme!$T$14:$T$25</c:f>
              <c:numCache>
                <c:formatCode>#,##0</c:formatCode>
                <c:ptCount val="12"/>
                <c:pt idx="0">
                  <c:v>230.483</c:v>
                </c:pt>
                <c:pt idx="1">
                  <c:v>202.66800000000001</c:v>
                </c:pt>
                <c:pt idx="2">
                  <c:v>274.98500000000001</c:v>
                </c:pt>
                <c:pt idx="3">
                  <c:v>235.46</c:v>
                </c:pt>
                <c:pt idx="4">
                  <c:v>258.24599999999998</c:v>
                </c:pt>
                <c:pt idx="5">
                  <c:v>317.053</c:v>
                </c:pt>
                <c:pt idx="6">
                  <c:v>256.63600000000002</c:v>
                </c:pt>
                <c:pt idx="7">
                  <c:v>238.215</c:v>
                </c:pt>
                <c:pt idx="8">
                  <c:v>232.42599999999999</c:v>
                </c:pt>
                <c:pt idx="9">
                  <c:v>226.637</c:v>
                </c:pt>
                <c:pt idx="10">
                  <c:v>212.86599999999999</c:v>
                </c:pt>
                <c:pt idx="11">
                  <c:v>180.64400000000001</c:v>
                </c:pt>
              </c:numCache>
            </c:numRef>
          </c:val>
          <c:extLst>
            <c:ext xmlns:c16="http://schemas.microsoft.com/office/drawing/2014/chart" uri="{C3380CC4-5D6E-409C-BE32-E72D297353CC}">
              <c16:uniqueId val="{00000000-CF2F-4C9B-86E4-3E8B31CEAEE7}"/>
            </c:ext>
          </c:extLst>
        </c:ser>
        <c:ser>
          <c:idx val="1"/>
          <c:order val="3"/>
          <c:tx>
            <c:strRef>
              <c:f>Evol_abattages_ovinsderéforme!$U$12</c:f>
              <c:strCache>
                <c:ptCount val="1"/>
                <c:pt idx="0">
                  <c:v>2024</c:v>
                </c:pt>
              </c:strCache>
            </c:strRef>
          </c:tx>
          <c:invertIfNegative val="0"/>
          <c:cat>
            <c:strRef>
              <c:f>Evol_abattages_ovinsderéforme!$P$14:$P$25</c:f>
              <c:strCache>
                <c:ptCount val="12"/>
                <c:pt idx="0">
                  <c:v>janv</c:v>
                </c:pt>
                <c:pt idx="1">
                  <c:v>fév</c:v>
                </c:pt>
                <c:pt idx="2">
                  <c:v>mars</c:v>
                </c:pt>
                <c:pt idx="3">
                  <c:v>avril</c:v>
                </c:pt>
                <c:pt idx="4">
                  <c:v>mai</c:v>
                </c:pt>
                <c:pt idx="5">
                  <c:v>juin</c:v>
                </c:pt>
                <c:pt idx="6">
                  <c:v>juil</c:v>
                </c:pt>
                <c:pt idx="7">
                  <c:v>août</c:v>
                </c:pt>
                <c:pt idx="8">
                  <c:v>sept</c:v>
                </c:pt>
                <c:pt idx="9">
                  <c:v>oct</c:v>
                </c:pt>
                <c:pt idx="10">
                  <c:v>nov</c:v>
                </c:pt>
                <c:pt idx="11">
                  <c:v>déc</c:v>
                </c:pt>
              </c:strCache>
            </c:strRef>
          </c:cat>
          <c:val>
            <c:numRef>
              <c:f>Evol_abattages_ovinsderéforme!$U$14:$U$25</c:f>
              <c:numCache>
                <c:formatCode>#,##0</c:formatCode>
                <c:ptCount val="12"/>
                <c:pt idx="0">
                  <c:v>167.75900000000001</c:v>
                </c:pt>
                <c:pt idx="1">
                  <c:v>227.929</c:v>
                </c:pt>
                <c:pt idx="2">
                  <c:v>208.84899999999999</c:v>
                </c:pt>
                <c:pt idx="3">
                  <c:v>217.6</c:v>
                </c:pt>
                <c:pt idx="4">
                  <c:v>264.34399999999999</c:v>
                </c:pt>
                <c:pt idx="5">
                  <c:v>270.23500000000001</c:v>
                </c:pt>
                <c:pt idx="6">
                  <c:v>279.62099999999998</c:v>
                </c:pt>
                <c:pt idx="7">
                  <c:v>244.84800000000001</c:v>
                </c:pt>
                <c:pt idx="8">
                  <c:v>232.41800000000001</c:v>
                </c:pt>
              </c:numCache>
            </c:numRef>
          </c:val>
          <c:extLst>
            <c:ext xmlns:c16="http://schemas.microsoft.com/office/drawing/2014/chart" uri="{C3380CC4-5D6E-409C-BE32-E72D297353CC}">
              <c16:uniqueId val="{00000002-371D-4535-AC64-DA82EB86752B}"/>
            </c:ext>
          </c:extLst>
        </c:ser>
        <c:dLbls>
          <c:showLegendKey val="0"/>
          <c:showVal val="0"/>
          <c:showCatName val="0"/>
          <c:showSerName val="0"/>
          <c:showPercent val="0"/>
          <c:showBubbleSize val="0"/>
        </c:dLbls>
        <c:gapWidth val="150"/>
        <c:axId val="1604743472"/>
        <c:axId val="1"/>
      </c:barChart>
      <c:lineChart>
        <c:grouping val="standard"/>
        <c:varyColors val="0"/>
        <c:ser>
          <c:idx val="0"/>
          <c:order val="4"/>
          <c:tx>
            <c:strRef>
              <c:f>Evol_abattages_ovinsderéforme!$Q$12</c:f>
              <c:strCache>
                <c:ptCount val="1"/>
                <c:pt idx="0">
                  <c:v>Moyenne 2016-2020</c:v>
                </c:pt>
              </c:strCache>
            </c:strRef>
          </c:tx>
          <c:spPr>
            <a:ln>
              <a:solidFill>
                <a:srgbClr val="C00000"/>
              </a:solidFill>
              <a:prstDash val="sysDash"/>
            </a:ln>
          </c:spPr>
          <c:marker>
            <c:symbol val="none"/>
          </c:marker>
          <c:cat>
            <c:strRef>
              <c:f>Evol_abattages_agneaux!$P$14:$P$25</c:f>
              <c:strCache>
                <c:ptCount val="12"/>
                <c:pt idx="0">
                  <c:v>janv</c:v>
                </c:pt>
                <c:pt idx="1">
                  <c:v>fév</c:v>
                </c:pt>
                <c:pt idx="2">
                  <c:v>mars</c:v>
                </c:pt>
                <c:pt idx="3">
                  <c:v>avril</c:v>
                </c:pt>
                <c:pt idx="4">
                  <c:v>mai</c:v>
                </c:pt>
                <c:pt idx="5">
                  <c:v>juin</c:v>
                </c:pt>
                <c:pt idx="6">
                  <c:v>juil</c:v>
                </c:pt>
                <c:pt idx="7">
                  <c:v>août</c:v>
                </c:pt>
                <c:pt idx="8">
                  <c:v>sept</c:v>
                </c:pt>
                <c:pt idx="9">
                  <c:v>oct</c:v>
                </c:pt>
                <c:pt idx="10">
                  <c:v>nov</c:v>
                </c:pt>
                <c:pt idx="11">
                  <c:v>déc</c:v>
                </c:pt>
              </c:strCache>
            </c:strRef>
          </c:cat>
          <c:val>
            <c:numRef>
              <c:f>Evol_abattages_ovinsderéforme!$Q$14:$Q$25</c:f>
              <c:numCache>
                <c:formatCode>#,##0</c:formatCode>
                <c:ptCount val="12"/>
                <c:pt idx="0">
                  <c:v>277.18320000000006</c:v>
                </c:pt>
                <c:pt idx="1">
                  <c:v>314.81980000000004</c:v>
                </c:pt>
                <c:pt idx="2">
                  <c:v>307.35440000000006</c:v>
                </c:pt>
                <c:pt idx="3">
                  <c:v>311.15119999999996</c:v>
                </c:pt>
                <c:pt idx="4">
                  <c:v>378.72020000000003</c:v>
                </c:pt>
                <c:pt idx="5">
                  <c:v>383.94320000000005</c:v>
                </c:pt>
                <c:pt idx="6">
                  <c:v>350.2946</c:v>
                </c:pt>
                <c:pt idx="7">
                  <c:v>362.77119999999996</c:v>
                </c:pt>
                <c:pt idx="8">
                  <c:v>322.81800000000004</c:v>
                </c:pt>
                <c:pt idx="9">
                  <c:v>314.89959999999996</c:v>
                </c:pt>
                <c:pt idx="10">
                  <c:v>291.06239999999997</c:v>
                </c:pt>
                <c:pt idx="11">
                  <c:v>269.67140000000001</c:v>
                </c:pt>
              </c:numCache>
            </c:numRef>
          </c:val>
          <c:smooth val="0"/>
          <c:extLst>
            <c:ext xmlns:c16="http://schemas.microsoft.com/office/drawing/2014/chart" uri="{C3380CC4-5D6E-409C-BE32-E72D297353CC}">
              <c16:uniqueId val="{00000003-371D-4535-AC64-DA82EB86752B}"/>
            </c:ext>
          </c:extLst>
        </c:ser>
        <c:dLbls>
          <c:showLegendKey val="0"/>
          <c:showVal val="0"/>
          <c:showCatName val="0"/>
          <c:showSerName val="0"/>
          <c:showPercent val="0"/>
          <c:showBubbleSize val="0"/>
        </c:dLbls>
        <c:marker val="1"/>
        <c:smooth val="0"/>
        <c:axId val="1604743472"/>
        <c:axId val="1"/>
      </c:lineChart>
      <c:catAx>
        <c:axId val="1604743472"/>
        <c:scaling>
          <c:orientation val="minMax"/>
        </c:scaling>
        <c:delete val="0"/>
        <c:axPos val="b"/>
        <c:title>
          <c:tx>
            <c:rich>
              <a:bodyPr/>
              <a:lstStyle/>
              <a:p>
                <a:pPr>
                  <a:defRPr sz="1000" b="0" i="0" u="none" strike="noStrike" baseline="0">
                    <a:solidFill>
                      <a:srgbClr val="000000"/>
                    </a:solidFill>
                    <a:latin typeface="Marianne" panose="02000000000000000000" pitchFamily="50" charset="0"/>
                    <a:ea typeface="Arial"/>
                    <a:cs typeface="Arial"/>
                  </a:defRPr>
                </a:pPr>
                <a:r>
                  <a:rPr lang="fr-FR" sz="1000" b="0" i="0" baseline="0">
                    <a:effectLst/>
                    <a:latin typeface="Marianne" panose="02000000000000000000" pitchFamily="50" charset="0"/>
                  </a:rPr>
                  <a:t>Volume en Tonnes Equivalent Carcasse</a:t>
                </a:r>
                <a:endParaRPr lang="fr-FR" sz="1000">
                  <a:effectLst/>
                  <a:latin typeface="Marianne" panose="02000000000000000000" pitchFamily="50" charset="0"/>
                </a:endParaRPr>
              </a:p>
            </c:rich>
          </c:tx>
          <c:layout>
            <c:manualLayout>
              <c:xMode val="edge"/>
              <c:yMode val="edge"/>
              <c:x val="4.2265404897782272E-2"/>
              <c:y val="2.1378481535961853E-2"/>
            </c:manualLayout>
          </c:layout>
          <c:overlay val="0"/>
          <c:spPr>
            <a:noFill/>
            <a:ln w="25400">
              <a:noFill/>
            </a:ln>
          </c:spPr>
        </c:title>
        <c:numFmt formatCode="General" sourceLinked="1"/>
        <c:majorTickMark val="out"/>
        <c:minorTickMark val="none"/>
        <c:tickLblPos val="nextTo"/>
        <c:spPr>
          <a:ln w="12700">
            <a:solidFill>
              <a:srgbClr val="999999"/>
            </a:solidFill>
            <a:prstDash val="solid"/>
          </a:ln>
        </c:spPr>
        <c:txPr>
          <a:bodyPr rot="0" vert="horz"/>
          <a:lstStyle/>
          <a:p>
            <a:pPr>
              <a:defRPr sz="900" b="0" i="0" u="none" strike="noStrike" baseline="0">
                <a:solidFill>
                  <a:srgbClr val="000000"/>
                </a:solidFill>
                <a:latin typeface="Marianne" panose="02000000000000000000" pitchFamily="50" charset="0"/>
                <a:ea typeface="Arial"/>
                <a:cs typeface="Arial"/>
              </a:defRPr>
            </a:pPr>
            <a:endParaRPr lang="fr-FR"/>
          </a:p>
        </c:txPr>
        <c:crossAx val="1"/>
        <c:crosses val="autoZero"/>
        <c:auto val="1"/>
        <c:lblAlgn val="ctr"/>
        <c:lblOffset val="100"/>
        <c:noMultiLvlLbl val="0"/>
      </c:catAx>
      <c:valAx>
        <c:axId val="1"/>
        <c:scaling>
          <c:orientation val="minMax"/>
          <c:max val="500"/>
          <c:min val="0"/>
        </c:scaling>
        <c:delete val="0"/>
        <c:axPos val="l"/>
        <c:majorGridlines>
          <c:spPr>
            <a:ln w="12700">
              <a:solidFill>
                <a:srgbClr val="999999"/>
              </a:solidFill>
              <a:prstDash val="sysDash"/>
            </a:ln>
          </c:spPr>
        </c:majorGridlines>
        <c:numFmt formatCode="#,##0" sourceLinked="1"/>
        <c:majorTickMark val="out"/>
        <c:minorTickMark val="none"/>
        <c:tickLblPos val="nextTo"/>
        <c:spPr>
          <a:ln w="12700">
            <a:solidFill>
              <a:srgbClr val="999999"/>
            </a:solidFill>
            <a:prstDash val="solid"/>
          </a:ln>
        </c:spPr>
        <c:txPr>
          <a:bodyPr rot="0" vert="horz"/>
          <a:lstStyle/>
          <a:p>
            <a:pPr>
              <a:defRPr sz="900" b="0" i="0" u="none" strike="noStrike" baseline="0">
                <a:solidFill>
                  <a:srgbClr val="000000"/>
                </a:solidFill>
                <a:latin typeface="Marianne" panose="02000000000000000000" pitchFamily="50" charset="0"/>
                <a:ea typeface="Arial"/>
                <a:cs typeface="Arial"/>
              </a:defRPr>
            </a:pPr>
            <a:endParaRPr lang="fr-FR"/>
          </a:p>
        </c:txPr>
        <c:crossAx val="1604743472"/>
        <c:crossesAt val="1"/>
        <c:crossBetween val="between"/>
        <c:majorUnit val="100"/>
      </c:valAx>
      <c:spPr>
        <a:noFill/>
        <a:ln w="25400">
          <a:noFill/>
        </a:ln>
      </c:spPr>
    </c:plotArea>
    <c:legend>
      <c:legendPos val="r"/>
      <c:layout>
        <c:manualLayout>
          <c:xMode val="edge"/>
          <c:yMode val="edge"/>
          <c:x val="7.757528474078354E-2"/>
          <c:y val="0.84481901300798934"/>
          <c:w val="0.8990062884331036"/>
          <c:h val="0.15518100825549577"/>
        </c:manualLayout>
      </c:layout>
      <c:overlay val="0"/>
      <c:spPr>
        <a:noFill/>
        <a:ln w="25400">
          <a:noFill/>
        </a:ln>
      </c:spPr>
      <c:txPr>
        <a:bodyPr/>
        <a:lstStyle/>
        <a:p>
          <a:pPr>
            <a:defRPr sz="900" b="0" i="0" u="none" strike="noStrike" baseline="0">
              <a:solidFill>
                <a:srgbClr val="000000"/>
              </a:solidFill>
              <a:latin typeface="Marianne" panose="02000000000000000000" pitchFamily="50" charset="0"/>
              <a:ea typeface="Arial"/>
              <a:cs typeface="Arial"/>
            </a:defRPr>
          </a:pPr>
          <a:endParaRPr lang="fr-FR"/>
        </a:p>
      </c:txPr>
    </c:legend>
    <c:plotVisOnly val="1"/>
    <c:dispBlanksAs val="gap"/>
    <c:showDLblsOverMax val="0"/>
  </c:chart>
  <c:spPr>
    <a:solidFill>
      <a:srgbClr val="FFFFFF"/>
    </a:solidFill>
    <a:ln w="3175">
      <a:noFill/>
      <a:prstDash val="solid"/>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51180555555555551" footer="0.51180555555555551"/>
    <c:pageSetup firstPageNumber="0"/>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Marianne"/>
                <a:ea typeface="Marianne"/>
                <a:cs typeface="Marianne"/>
              </a:defRPr>
            </a:pPr>
            <a:r>
              <a:rPr lang="fr-FR" sz="1000"/>
              <a:t>Indice base</a:t>
            </a:r>
            <a:r>
              <a:rPr lang="fr-FR" sz="1000" baseline="0"/>
              <a:t> 100 en 2020</a:t>
            </a:r>
            <a:endParaRPr lang="fr-FR" sz="1000"/>
          </a:p>
        </c:rich>
      </c:tx>
      <c:layout>
        <c:manualLayout>
          <c:xMode val="edge"/>
          <c:yMode val="edge"/>
          <c:x val="3.9079072335209443E-2"/>
          <c:y val="4.7389527128781035E-2"/>
        </c:manualLayout>
      </c:layout>
      <c:overlay val="0"/>
    </c:title>
    <c:autoTitleDeleted val="0"/>
    <c:plotArea>
      <c:layout>
        <c:manualLayout>
          <c:layoutTarget val="inner"/>
          <c:xMode val="edge"/>
          <c:yMode val="edge"/>
          <c:x val="8.3505738253306566E-2"/>
          <c:y val="0.15563012754163316"/>
          <c:w val="0.88190299762178748"/>
          <c:h val="0.62147212405741303"/>
        </c:manualLayout>
      </c:layout>
      <c:lineChart>
        <c:grouping val="standard"/>
        <c:varyColors val="0"/>
        <c:ser>
          <c:idx val="0"/>
          <c:order val="0"/>
          <c:tx>
            <c:strRef>
              <c:f>IPAMPA_aliment_ovin_caprin!$B$12</c:f>
              <c:strCache>
                <c:ptCount val="1"/>
                <c:pt idx="0">
                  <c:v>2020</c:v>
                </c:pt>
              </c:strCache>
            </c:strRef>
          </c:tx>
          <c:spPr>
            <a:ln w="25400">
              <a:solidFill>
                <a:srgbClr val="991A00"/>
              </a:solidFill>
              <a:prstDash val="sysDash"/>
            </a:ln>
          </c:spPr>
          <c:marker>
            <c:symbol val="none"/>
          </c:marker>
          <c:cat>
            <c:strRef>
              <c:f>[1]IPAMPA_aliment_porc!$A$13:$A$24</c:f>
              <c:strCache>
                <c:ptCount val="12"/>
                <c:pt idx="0">
                  <c:v>janv</c:v>
                </c:pt>
                <c:pt idx="1">
                  <c:v>fév</c:v>
                </c:pt>
                <c:pt idx="2">
                  <c:v>mars</c:v>
                </c:pt>
                <c:pt idx="3">
                  <c:v>avril</c:v>
                </c:pt>
                <c:pt idx="4">
                  <c:v>mai</c:v>
                </c:pt>
                <c:pt idx="5">
                  <c:v>juin</c:v>
                </c:pt>
                <c:pt idx="6">
                  <c:v>juillet</c:v>
                </c:pt>
                <c:pt idx="7">
                  <c:v>août</c:v>
                </c:pt>
                <c:pt idx="8">
                  <c:v>sept</c:v>
                </c:pt>
                <c:pt idx="9">
                  <c:v>oct</c:v>
                </c:pt>
                <c:pt idx="10">
                  <c:v>nov</c:v>
                </c:pt>
                <c:pt idx="11">
                  <c:v>déc</c:v>
                </c:pt>
              </c:strCache>
            </c:strRef>
          </c:cat>
          <c:val>
            <c:numRef>
              <c:f>IPAMPA_aliment_ovin_caprin!$B$13:$B$24</c:f>
              <c:numCache>
                <c:formatCode>#,##0.00</c:formatCode>
                <c:ptCount val="12"/>
                <c:pt idx="0">
                  <c:v>98.6</c:v>
                </c:pt>
                <c:pt idx="1">
                  <c:v>99.2</c:v>
                </c:pt>
                <c:pt idx="2">
                  <c:v>99.3</c:v>
                </c:pt>
                <c:pt idx="3">
                  <c:v>100.1</c:v>
                </c:pt>
                <c:pt idx="4">
                  <c:v>100.1</c:v>
                </c:pt>
                <c:pt idx="5">
                  <c:v>100.2</c:v>
                </c:pt>
                <c:pt idx="6">
                  <c:v>99.4</c:v>
                </c:pt>
                <c:pt idx="7">
                  <c:v>99.5</c:v>
                </c:pt>
                <c:pt idx="8">
                  <c:v>99.6</c:v>
                </c:pt>
                <c:pt idx="9">
                  <c:v>99.9</c:v>
                </c:pt>
                <c:pt idx="10">
                  <c:v>101.5</c:v>
                </c:pt>
                <c:pt idx="11">
                  <c:v>102.7</c:v>
                </c:pt>
              </c:numCache>
            </c:numRef>
          </c:val>
          <c:smooth val="0"/>
          <c:extLst>
            <c:ext xmlns:c16="http://schemas.microsoft.com/office/drawing/2014/chart" uri="{C3380CC4-5D6E-409C-BE32-E72D297353CC}">
              <c16:uniqueId val="{00000000-AC9C-448E-BFE2-AEE20E867A58}"/>
            </c:ext>
          </c:extLst>
        </c:ser>
        <c:ser>
          <c:idx val="1"/>
          <c:order val="1"/>
          <c:tx>
            <c:strRef>
              <c:f>IPAMPA_aliment_ovin_caprin!$C$12</c:f>
              <c:strCache>
                <c:ptCount val="1"/>
                <c:pt idx="0">
                  <c:v>2021</c:v>
                </c:pt>
              </c:strCache>
            </c:strRef>
          </c:tx>
          <c:spPr>
            <a:ln w="25400">
              <a:solidFill>
                <a:schemeClr val="accent1"/>
              </a:solidFill>
              <a:prstDash val="solid"/>
            </a:ln>
          </c:spPr>
          <c:marker>
            <c:symbol val="none"/>
          </c:marker>
          <c:cat>
            <c:strRef>
              <c:f>[1]IPAMPA_aliment_porc!$A$13:$A$24</c:f>
              <c:strCache>
                <c:ptCount val="12"/>
                <c:pt idx="0">
                  <c:v>janv</c:v>
                </c:pt>
                <c:pt idx="1">
                  <c:v>fév</c:v>
                </c:pt>
                <c:pt idx="2">
                  <c:v>mars</c:v>
                </c:pt>
                <c:pt idx="3">
                  <c:v>avril</c:v>
                </c:pt>
                <c:pt idx="4">
                  <c:v>mai</c:v>
                </c:pt>
                <c:pt idx="5">
                  <c:v>juin</c:v>
                </c:pt>
                <c:pt idx="6">
                  <c:v>juillet</c:v>
                </c:pt>
                <c:pt idx="7">
                  <c:v>août</c:v>
                </c:pt>
                <c:pt idx="8">
                  <c:v>sept</c:v>
                </c:pt>
                <c:pt idx="9">
                  <c:v>oct</c:v>
                </c:pt>
                <c:pt idx="10">
                  <c:v>nov</c:v>
                </c:pt>
                <c:pt idx="11">
                  <c:v>déc</c:v>
                </c:pt>
              </c:strCache>
            </c:strRef>
          </c:cat>
          <c:val>
            <c:numRef>
              <c:f>IPAMPA_aliment_ovin_caprin!$C$13:$C$24</c:f>
              <c:numCache>
                <c:formatCode>0.00"   "</c:formatCode>
                <c:ptCount val="12"/>
                <c:pt idx="0">
                  <c:v>104.1</c:v>
                </c:pt>
                <c:pt idx="1">
                  <c:v>106.9</c:v>
                </c:pt>
                <c:pt idx="2">
                  <c:v>108.6</c:v>
                </c:pt>
                <c:pt idx="3">
                  <c:v>110.1</c:v>
                </c:pt>
                <c:pt idx="4">
                  <c:v>111.6</c:v>
                </c:pt>
                <c:pt idx="5">
                  <c:v>112</c:v>
                </c:pt>
                <c:pt idx="6">
                  <c:v>112.8</c:v>
                </c:pt>
                <c:pt idx="7">
                  <c:v>112.5</c:v>
                </c:pt>
                <c:pt idx="8">
                  <c:v>113.4</c:v>
                </c:pt>
                <c:pt idx="9">
                  <c:v>114.4</c:v>
                </c:pt>
                <c:pt idx="10">
                  <c:v>115.5</c:v>
                </c:pt>
                <c:pt idx="11">
                  <c:v>117.8</c:v>
                </c:pt>
              </c:numCache>
            </c:numRef>
          </c:val>
          <c:smooth val="0"/>
          <c:extLst>
            <c:ext xmlns:c16="http://schemas.microsoft.com/office/drawing/2014/chart" uri="{C3380CC4-5D6E-409C-BE32-E72D297353CC}">
              <c16:uniqueId val="{00000001-AC9C-448E-BFE2-AEE20E867A58}"/>
            </c:ext>
          </c:extLst>
        </c:ser>
        <c:ser>
          <c:idx val="4"/>
          <c:order val="2"/>
          <c:tx>
            <c:strRef>
              <c:f>IPAMPA_aliment_ovin_caprin!$D$12</c:f>
              <c:strCache>
                <c:ptCount val="1"/>
                <c:pt idx="0">
                  <c:v>2022</c:v>
                </c:pt>
              </c:strCache>
            </c:strRef>
          </c:tx>
          <c:spPr>
            <a:ln>
              <a:solidFill>
                <a:schemeClr val="accent2"/>
              </a:solidFill>
            </a:ln>
          </c:spPr>
          <c:marker>
            <c:symbol val="none"/>
          </c:marker>
          <c:cat>
            <c:strRef>
              <c:f>[1]IPAMPA_aliment_porc!$A$13:$A$24</c:f>
              <c:strCache>
                <c:ptCount val="12"/>
                <c:pt idx="0">
                  <c:v>janv</c:v>
                </c:pt>
                <c:pt idx="1">
                  <c:v>fév</c:v>
                </c:pt>
                <c:pt idx="2">
                  <c:v>mars</c:v>
                </c:pt>
                <c:pt idx="3">
                  <c:v>avril</c:v>
                </c:pt>
                <c:pt idx="4">
                  <c:v>mai</c:v>
                </c:pt>
                <c:pt idx="5">
                  <c:v>juin</c:v>
                </c:pt>
                <c:pt idx="6">
                  <c:v>juillet</c:v>
                </c:pt>
                <c:pt idx="7">
                  <c:v>août</c:v>
                </c:pt>
                <c:pt idx="8">
                  <c:v>sept</c:v>
                </c:pt>
                <c:pt idx="9">
                  <c:v>oct</c:v>
                </c:pt>
                <c:pt idx="10">
                  <c:v>nov</c:v>
                </c:pt>
                <c:pt idx="11">
                  <c:v>déc</c:v>
                </c:pt>
              </c:strCache>
            </c:strRef>
          </c:cat>
          <c:val>
            <c:numRef>
              <c:f>IPAMPA_aliment_ovin_caprin!$D$13:$D$24</c:f>
              <c:numCache>
                <c:formatCode>0.00"   "</c:formatCode>
                <c:ptCount val="12"/>
                <c:pt idx="0">
                  <c:v>119.7</c:v>
                </c:pt>
                <c:pt idx="1">
                  <c:v>122.4</c:v>
                </c:pt>
                <c:pt idx="2">
                  <c:v>127.3</c:v>
                </c:pt>
                <c:pt idx="3">
                  <c:v>134.9</c:v>
                </c:pt>
                <c:pt idx="4">
                  <c:v>143.1</c:v>
                </c:pt>
                <c:pt idx="5">
                  <c:v>144.4</c:v>
                </c:pt>
                <c:pt idx="6">
                  <c:v>145.9</c:v>
                </c:pt>
                <c:pt idx="7">
                  <c:v>145.5</c:v>
                </c:pt>
                <c:pt idx="8">
                  <c:v>145.4</c:v>
                </c:pt>
                <c:pt idx="9">
                  <c:v>147.19999999999999</c:v>
                </c:pt>
                <c:pt idx="10">
                  <c:v>149.1</c:v>
                </c:pt>
                <c:pt idx="11">
                  <c:v>149.1</c:v>
                </c:pt>
              </c:numCache>
            </c:numRef>
          </c:val>
          <c:smooth val="0"/>
          <c:extLst>
            <c:ext xmlns:c16="http://schemas.microsoft.com/office/drawing/2014/chart" uri="{C3380CC4-5D6E-409C-BE32-E72D297353CC}">
              <c16:uniqueId val="{00000002-AC9C-448E-BFE2-AEE20E867A58}"/>
            </c:ext>
          </c:extLst>
        </c:ser>
        <c:ser>
          <c:idx val="3"/>
          <c:order val="3"/>
          <c:tx>
            <c:strRef>
              <c:f>IPAMPA_aliment_ovin_caprin!$F$12</c:f>
              <c:strCache>
                <c:ptCount val="1"/>
                <c:pt idx="0">
                  <c:v>2024</c:v>
                </c:pt>
              </c:strCache>
            </c:strRef>
          </c:tx>
          <c:spPr>
            <a:ln w="25400">
              <a:solidFill>
                <a:srgbClr val="00B050"/>
              </a:solidFill>
            </a:ln>
          </c:spPr>
          <c:marker>
            <c:symbol val="none"/>
          </c:marker>
          <c:cat>
            <c:strRef>
              <c:f>[1]IPAMPA_aliment_porc!$A$13:$A$24</c:f>
              <c:strCache>
                <c:ptCount val="12"/>
                <c:pt idx="0">
                  <c:v>janv</c:v>
                </c:pt>
                <c:pt idx="1">
                  <c:v>fév</c:v>
                </c:pt>
                <c:pt idx="2">
                  <c:v>mars</c:v>
                </c:pt>
                <c:pt idx="3">
                  <c:v>avril</c:v>
                </c:pt>
                <c:pt idx="4">
                  <c:v>mai</c:v>
                </c:pt>
                <c:pt idx="5">
                  <c:v>juin</c:v>
                </c:pt>
                <c:pt idx="6">
                  <c:v>juillet</c:v>
                </c:pt>
                <c:pt idx="7">
                  <c:v>août</c:v>
                </c:pt>
                <c:pt idx="8">
                  <c:v>sept</c:v>
                </c:pt>
                <c:pt idx="9">
                  <c:v>oct</c:v>
                </c:pt>
                <c:pt idx="10">
                  <c:v>nov</c:v>
                </c:pt>
                <c:pt idx="11">
                  <c:v>déc</c:v>
                </c:pt>
              </c:strCache>
            </c:strRef>
          </c:cat>
          <c:val>
            <c:numRef>
              <c:f>IPAMPA_aliment_ovin_caprin!$F$13:$F$24</c:f>
              <c:numCache>
                <c:formatCode>0.00"   "</c:formatCode>
                <c:ptCount val="12"/>
                <c:pt idx="0">
                  <c:v>131</c:v>
                </c:pt>
                <c:pt idx="1">
                  <c:v>128.6</c:v>
                </c:pt>
                <c:pt idx="2">
                  <c:v>127.6</c:v>
                </c:pt>
                <c:pt idx="3">
                  <c:v>127</c:v>
                </c:pt>
                <c:pt idx="4">
                  <c:v>125.8</c:v>
                </c:pt>
                <c:pt idx="5">
                  <c:v>125.1</c:v>
                </c:pt>
                <c:pt idx="6">
                  <c:v>125.9</c:v>
                </c:pt>
                <c:pt idx="7">
                  <c:v>125.5</c:v>
                </c:pt>
                <c:pt idx="8">
                  <c:v>124.7</c:v>
                </c:pt>
              </c:numCache>
            </c:numRef>
          </c:val>
          <c:smooth val="0"/>
          <c:extLst>
            <c:ext xmlns:c16="http://schemas.microsoft.com/office/drawing/2014/chart" uri="{C3380CC4-5D6E-409C-BE32-E72D297353CC}">
              <c16:uniqueId val="{00000003-AC9C-448E-BFE2-AEE20E867A58}"/>
            </c:ext>
          </c:extLst>
        </c:ser>
        <c:dLbls>
          <c:showLegendKey val="0"/>
          <c:showVal val="0"/>
          <c:showCatName val="0"/>
          <c:showSerName val="0"/>
          <c:showPercent val="0"/>
          <c:showBubbleSize val="0"/>
        </c:dLbls>
        <c:smooth val="0"/>
        <c:axId val="1604740976"/>
        <c:axId val="1"/>
        <c:extLst/>
      </c:lineChart>
      <c:catAx>
        <c:axId val="1604740976"/>
        <c:scaling>
          <c:orientation val="minMax"/>
        </c:scaling>
        <c:delete val="0"/>
        <c:axPos val="b"/>
        <c:numFmt formatCode="General" sourceLinked="1"/>
        <c:majorTickMark val="out"/>
        <c:minorTickMark val="none"/>
        <c:tickLblPos val="nextTo"/>
        <c:spPr>
          <a:ln w="9525">
            <a:solidFill>
              <a:schemeClr val="tx1">
                <a:lumMod val="50000"/>
                <a:lumOff val="50000"/>
              </a:schemeClr>
            </a:solidFill>
            <a:prstDash val="solid"/>
          </a:ln>
        </c:spPr>
        <c:txPr>
          <a:bodyPr rot="0" vert="horz"/>
          <a:lstStyle/>
          <a:p>
            <a:pPr>
              <a:defRPr sz="800" b="0" i="0" u="none" strike="noStrike" baseline="0">
                <a:solidFill>
                  <a:srgbClr val="000000"/>
                </a:solidFill>
                <a:latin typeface="Marianne"/>
                <a:ea typeface="Marianne"/>
                <a:cs typeface="Marianne"/>
              </a:defRPr>
            </a:pPr>
            <a:endParaRPr lang="fr-FR"/>
          </a:p>
        </c:txPr>
        <c:crossAx val="1"/>
        <c:crosses val="autoZero"/>
        <c:auto val="1"/>
        <c:lblAlgn val="ctr"/>
        <c:lblOffset val="100"/>
        <c:tickLblSkip val="1"/>
        <c:tickMarkSkip val="4"/>
        <c:noMultiLvlLbl val="0"/>
      </c:catAx>
      <c:valAx>
        <c:axId val="1"/>
        <c:scaling>
          <c:orientation val="minMax"/>
          <c:max val="160"/>
          <c:min val="90"/>
        </c:scaling>
        <c:delete val="0"/>
        <c:axPos val="l"/>
        <c:majorGridlines>
          <c:spPr>
            <a:ln w="3175">
              <a:solidFill>
                <a:srgbClr val="999999"/>
              </a:solidFill>
              <a:prstDash val="sysDash"/>
            </a:ln>
          </c:spPr>
        </c:majorGridlines>
        <c:numFmt formatCode="0" sourceLinked="0"/>
        <c:majorTickMark val="out"/>
        <c:minorTickMark val="none"/>
        <c:tickLblPos val="nextTo"/>
        <c:spPr>
          <a:ln w="12700">
            <a:solidFill>
              <a:schemeClr val="bg2"/>
            </a:solidFill>
            <a:prstDash val="solid"/>
          </a:ln>
        </c:spPr>
        <c:txPr>
          <a:bodyPr rot="0" vert="horz"/>
          <a:lstStyle/>
          <a:p>
            <a:pPr>
              <a:defRPr sz="800" b="0" i="0" u="none" strike="noStrike" baseline="0">
                <a:solidFill>
                  <a:srgbClr val="000000"/>
                </a:solidFill>
                <a:latin typeface="Marianne"/>
                <a:ea typeface="Marianne"/>
                <a:cs typeface="Marianne"/>
              </a:defRPr>
            </a:pPr>
            <a:endParaRPr lang="fr-FR"/>
          </a:p>
        </c:txPr>
        <c:crossAx val="1604740976"/>
        <c:crossesAt val="1"/>
        <c:crossBetween val="midCat"/>
        <c:majorUnit val="10"/>
        <c:minorUnit val="0.1"/>
      </c:valAx>
      <c:spPr>
        <a:noFill/>
        <a:ln w="25400">
          <a:noFill/>
        </a:ln>
      </c:spPr>
    </c:plotArea>
    <c:legend>
      <c:legendPos val="r"/>
      <c:layout>
        <c:manualLayout>
          <c:xMode val="edge"/>
          <c:yMode val="edge"/>
          <c:x val="7.8979852969816758E-2"/>
          <c:y val="0.84079856895267979"/>
          <c:w val="0.83849759105660426"/>
          <c:h val="0.15920150199594887"/>
        </c:manualLayout>
      </c:layout>
      <c:overlay val="0"/>
      <c:spPr>
        <a:noFill/>
        <a:ln w="25400">
          <a:noFill/>
        </a:ln>
      </c:spPr>
      <c:txPr>
        <a:bodyPr/>
        <a:lstStyle/>
        <a:p>
          <a:pPr>
            <a:defRPr sz="1000" b="0" i="0" u="none" strike="noStrike" baseline="0">
              <a:solidFill>
                <a:srgbClr val="000000"/>
              </a:solidFill>
              <a:latin typeface="Marianne"/>
              <a:ea typeface="Marianne"/>
              <a:cs typeface="Marianne"/>
            </a:defRPr>
          </a:pPr>
          <a:endParaRPr lang="fr-FR"/>
        </a:p>
      </c:txPr>
    </c:legend>
    <c:plotVisOnly val="1"/>
    <c:dispBlanksAs val="gap"/>
    <c:showDLblsOverMax val="0"/>
  </c:chart>
  <c:spPr>
    <a:solidFill>
      <a:srgbClr val="FFFFFF"/>
    </a:solidFill>
    <a:ln w="6350">
      <a:noFill/>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51180555555555551" footer="0.51180555555555551"/>
    <c:pageSetup firstPageNumber="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26664350384039"/>
          <c:y val="0.15721100858743739"/>
          <c:w val="0.83606007244396319"/>
          <c:h val="0.55460550251679308"/>
        </c:manualLayout>
      </c:layout>
      <c:barChart>
        <c:barDir val="col"/>
        <c:grouping val="clustered"/>
        <c:varyColors val="0"/>
        <c:ser>
          <c:idx val="2"/>
          <c:order val="1"/>
          <c:tx>
            <c:strRef>
              <c:f>Evol_abattages_total.porc!$R$12</c:f>
              <c:strCache>
                <c:ptCount val="1"/>
                <c:pt idx="0">
                  <c:v>2021</c:v>
                </c:pt>
              </c:strCache>
            </c:strRef>
          </c:tx>
          <c:spPr>
            <a:solidFill>
              <a:schemeClr val="accent6">
                <a:lumMod val="40000"/>
                <a:lumOff val="60000"/>
              </a:schemeClr>
            </a:solidFill>
            <a:ln w="25400">
              <a:noFill/>
            </a:ln>
          </c:spPr>
          <c:invertIfNegative val="0"/>
          <c:cat>
            <c:strRef>
              <c:f>Evol_abattages_total.porc!$P$14:$P$25</c:f>
              <c:strCache>
                <c:ptCount val="12"/>
                <c:pt idx="0">
                  <c:v>janv</c:v>
                </c:pt>
                <c:pt idx="1">
                  <c:v>fév</c:v>
                </c:pt>
                <c:pt idx="2">
                  <c:v>mars</c:v>
                </c:pt>
                <c:pt idx="3">
                  <c:v>avril</c:v>
                </c:pt>
                <c:pt idx="4">
                  <c:v>mai</c:v>
                </c:pt>
                <c:pt idx="5">
                  <c:v>juin</c:v>
                </c:pt>
                <c:pt idx="6">
                  <c:v>juil</c:v>
                </c:pt>
                <c:pt idx="7">
                  <c:v>août</c:v>
                </c:pt>
                <c:pt idx="8">
                  <c:v>sept</c:v>
                </c:pt>
                <c:pt idx="9">
                  <c:v>oct</c:v>
                </c:pt>
                <c:pt idx="10">
                  <c:v>nov</c:v>
                </c:pt>
                <c:pt idx="11">
                  <c:v>déc</c:v>
                </c:pt>
              </c:strCache>
            </c:strRef>
          </c:cat>
          <c:val>
            <c:numRef>
              <c:f>Evol_abattages_total.porc!$R$14:$R$25</c:f>
              <c:numCache>
                <c:formatCode>#,##0</c:formatCode>
                <c:ptCount val="12"/>
                <c:pt idx="0">
                  <c:v>8729.7980000000007</c:v>
                </c:pt>
                <c:pt idx="1">
                  <c:v>8450.6589999999997</c:v>
                </c:pt>
                <c:pt idx="2">
                  <c:v>9458.91</c:v>
                </c:pt>
                <c:pt idx="3">
                  <c:v>8510.6630000000005</c:v>
                </c:pt>
                <c:pt idx="4">
                  <c:v>8099.2079999999996</c:v>
                </c:pt>
                <c:pt idx="5">
                  <c:v>8880.4840000000004</c:v>
                </c:pt>
                <c:pt idx="6">
                  <c:v>8665.4509999999991</c:v>
                </c:pt>
                <c:pt idx="7">
                  <c:v>8860.9599999999991</c:v>
                </c:pt>
                <c:pt idx="8">
                  <c:v>8672.2800000000007</c:v>
                </c:pt>
                <c:pt idx="9">
                  <c:v>8470.8680000000004</c:v>
                </c:pt>
                <c:pt idx="10">
                  <c:v>8550.3310000000001</c:v>
                </c:pt>
                <c:pt idx="11">
                  <c:v>8946.43</c:v>
                </c:pt>
              </c:numCache>
            </c:numRef>
          </c:val>
          <c:extLst>
            <c:ext xmlns:c16="http://schemas.microsoft.com/office/drawing/2014/chart" uri="{C3380CC4-5D6E-409C-BE32-E72D297353CC}">
              <c16:uniqueId val="{00000000-8203-4C86-97BB-E52D787FFEE2}"/>
            </c:ext>
          </c:extLst>
        </c:ser>
        <c:ser>
          <c:idx val="3"/>
          <c:order val="2"/>
          <c:tx>
            <c:strRef>
              <c:f>Evol_abattages_total.porc!$S$12</c:f>
              <c:strCache>
                <c:ptCount val="1"/>
                <c:pt idx="0">
                  <c:v>2022</c:v>
                </c:pt>
              </c:strCache>
            </c:strRef>
          </c:tx>
          <c:spPr>
            <a:solidFill>
              <a:schemeClr val="accent1">
                <a:lumMod val="60000"/>
                <a:lumOff val="40000"/>
              </a:schemeClr>
            </a:solidFill>
            <a:ln>
              <a:solidFill>
                <a:schemeClr val="accent1"/>
              </a:solidFill>
            </a:ln>
          </c:spPr>
          <c:invertIfNegative val="0"/>
          <c:cat>
            <c:strRef>
              <c:f>Evol_abattages_total.porc!$P$14:$P$25</c:f>
              <c:strCache>
                <c:ptCount val="12"/>
                <c:pt idx="0">
                  <c:v>janv</c:v>
                </c:pt>
                <c:pt idx="1">
                  <c:v>fév</c:v>
                </c:pt>
                <c:pt idx="2">
                  <c:v>mars</c:v>
                </c:pt>
                <c:pt idx="3">
                  <c:v>avril</c:v>
                </c:pt>
                <c:pt idx="4">
                  <c:v>mai</c:v>
                </c:pt>
                <c:pt idx="5">
                  <c:v>juin</c:v>
                </c:pt>
                <c:pt idx="6">
                  <c:v>juil</c:v>
                </c:pt>
                <c:pt idx="7">
                  <c:v>août</c:v>
                </c:pt>
                <c:pt idx="8">
                  <c:v>sept</c:v>
                </c:pt>
                <c:pt idx="9">
                  <c:v>oct</c:v>
                </c:pt>
                <c:pt idx="10">
                  <c:v>nov</c:v>
                </c:pt>
                <c:pt idx="11">
                  <c:v>déc</c:v>
                </c:pt>
              </c:strCache>
            </c:strRef>
          </c:cat>
          <c:val>
            <c:numRef>
              <c:f>Evol_abattages_total.porc!$S$14:$S$25</c:f>
              <c:numCache>
                <c:formatCode>#,##0</c:formatCode>
                <c:ptCount val="12"/>
                <c:pt idx="0">
                  <c:v>9051.9050000000007</c:v>
                </c:pt>
                <c:pt idx="1">
                  <c:v>8485.018</c:v>
                </c:pt>
                <c:pt idx="2">
                  <c:v>9470.0730000000003</c:v>
                </c:pt>
                <c:pt idx="3">
                  <c:v>8301.69</c:v>
                </c:pt>
                <c:pt idx="4">
                  <c:v>8678.3150000000005</c:v>
                </c:pt>
                <c:pt idx="5">
                  <c:v>8622.1579999999994</c:v>
                </c:pt>
                <c:pt idx="6">
                  <c:v>8185.2809999999999</c:v>
                </c:pt>
                <c:pt idx="7">
                  <c:v>8612.6659999999993</c:v>
                </c:pt>
                <c:pt idx="8">
                  <c:v>8401.14</c:v>
                </c:pt>
                <c:pt idx="9">
                  <c:v>8583.4879999999994</c:v>
                </c:pt>
                <c:pt idx="10">
                  <c:v>8459.3040000000001</c:v>
                </c:pt>
                <c:pt idx="11">
                  <c:v>8763.1980000000003</c:v>
                </c:pt>
              </c:numCache>
            </c:numRef>
          </c:val>
          <c:extLst>
            <c:ext xmlns:c16="http://schemas.microsoft.com/office/drawing/2014/chart" uri="{C3380CC4-5D6E-409C-BE32-E72D297353CC}">
              <c16:uniqueId val="{00000001-8203-4C86-97BB-E52D787FFEE2}"/>
            </c:ext>
          </c:extLst>
        </c:ser>
        <c:ser>
          <c:idx val="4"/>
          <c:order val="3"/>
          <c:tx>
            <c:strRef>
              <c:f>Evol_abattages_total.porc!$T$12</c:f>
              <c:strCache>
                <c:ptCount val="1"/>
                <c:pt idx="0">
                  <c:v>2023</c:v>
                </c:pt>
              </c:strCache>
            </c:strRef>
          </c:tx>
          <c:invertIfNegative val="0"/>
          <c:val>
            <c:numRef>
              <c:f>Evol_abattages_total.porc!$T$14:$T$25</c:f>
              <c:numCache>
                <c:formatCode>#,##0</c:formatCode>
                <c:ptCount val="12"/>
                <c:pt idx="0">
                  <c:v>8816.2049999999999</c:v>
                </c:pt>
                <c:pt idx="1">
                  <c:v>7920.8279999999995</c:v>
                </c:pt>
                <c:pt idx="2">
                  <c:v>8790.7849999999999</c:v>
                </c:pt>
                <c:pt idx="3">
                  <c:v>7847.335</c:v>
                </c:pt>
                <c:pt idx="4">
                  <c:v>8285.6440000000002</c:v>
                </c:pt>
                <c:pt idx="5">
                  <c:v>8129.9620000000004</c:v>
                </c:pt>
                <c:pt idx="6">
                  <c:v>7801.3620000000001</c:v>
                </c:pt>
                <c:pt idx="7">
                  <c:v>8462.1239999999998</c:v>
                </c:pt>
                <c:pt idx="8">
                  <c:v>7907.2170000000006</c:v>
                </c:pt>
                <c:pt idx="9">
                  <c:v>8505.6260000000002</c:v>
                </c:pt>
                <c:pt idx="10">
                  <c:v>8521.0550000000003</c:v>
                </c:pt>
                <c:pt idx="11">
                  <c:v>7929.9059999999999</c:v>
                </c:pt>
              </c:numCache>
            </c:numRef>
          </c:val>
          <c:extLst>
            <c:ext xmlns:c16="http://schemas.microsoft.com/office/drawing/2014/chart" uri="{C3380CC4-5D6E-409C-BE32-E72D297353CC}">
              <c16:uniqueId val="{00000000-EC0E-49BD-88ED-BEBD05A2609A}"/>
            </c:ext>
          </c:extLst>
        </c:ser>
        <c:ser>
          <c:idx val="1"/>
          <c:order val="4"/>
          <c:tx>
            <c:strRef>
              <c:f>Evol_abattages_total.porc!$U$12</c:f>
              <c:strCache>
                <c:ptCount val="1"/>
                <c:pt idx="0">
                  <c:v>2024</c:v>
                </c:pt>
              </c:strCache>
            </c:strRef>
          </c:tx>
          <c:invertIfNegative val="0"/>
          <c:cat>
            <c:strRef>
              <c:f>Evol_abattages_total.porc!$P$14:$P$25</c:f>
              <c:strCache>
                <c:ptCount val="12"/>
                <c:pt idx="0">
                  <c:v>janv</c:v>
                </c:pt>
                <c:pt idx="1">
                  <c:v>fév</c:v>
                </c:pt>
                <c:pt idx="2">
                  <c:v>mars</c:v>
                </c:pt>
                <c:pt idx="3">
                  <c:v>avril</c:v>
                </c:pt>
                <c:pt idx="4">
                  <c:v>mai</c:v>
                </c:pt>
                <c:pt idx="5">
                  <c:v>juin</c:v>
                </c:pt>
                <c:pt idx="6">
                  <c:v>juil</c:v>
                </c:pt>
                <c:pt idx="7">
                  <c:v>août</c:v>
                </c:pt>
                <c:pt idx="8">
                  <c:v>sept</c:v>
                </c:pt>
                <c:pt idx="9">
                  <c:v>oct</c:v>
                </c:pt>
                <c:pt idx="10">
                  <c:v>nov</c:v>
                </c:pt>
                <c:pt idx="11">
                  <c:v>déc</c:v>
                </c:pt>
              </c:strCache>
            </c:strRef>
          </c:cat>
          <c:val>
            <c:numRef>
              <c:f>Evol_abattages_total.porc!$U$14:$U$25</c:f>
              <c:numCache>
                <c:formatCode>#,##0</c:formatCode>
                <c:ptCount val="12"/>
                <c:pt idx="0">
                  <c:v>9396.3490000000002</c:v>
                </c:pt>
                <c:pt idx="1">
                  <c:v>8770.39</c:v>
                </c:pt>
                <c:pt idx="2">
                  <c:v>8321.7099999999991</c:v>
                </c:pt>
                <c:pt idx="3">
                  <c:v>8518.1299999999992</c:v>
                </c:pt>
                <c:pt idx="4">
                  <c:v>8587.223</c:v>
                </c:pt>
                <c:pt idx="5">
                  <c:v>8124.8950000000004</c:v>
                </c:pt>
                <c:pt idx="6">
                  <c:v>8901.2569999999996</c:v>
                </c:pt>
                <c:pt idx="7">
                  <c:v>8182.0259999999998</c:v>
                </c:pt>
                <c:pt idx="8">
                  <c:v>8341.3259999999991</c:v>
                </c:pt>
              </c:numCache>
            </c:numRef>
          </c:val>
          <c:extLst>
            <c:ext xmlns:c16="http://schemas.microsoft.com/office/drawing/2014/chart" uri="{C3380CC4-5D6E-409C-BE32-E72D297353CC}">
              <c16:uniqueId val="{00000002-8203-4C86-97BB-E52D787FFEE2}"/>
            </c:ext>
          </c:extLst>
        </c:ser>
        <c:dLbls>
          <c:showLegendKey val="0"/>
          <c:showVal val="0"/>
          <c:showCatName val="0"/>
          <c:showSerName val="0"/>
          <c:showPercent val="0"/>
          <c:showBubbleSize val="0"/>
        </c:dLbls>
        <c:gapWidth val="150"/>
        <c:axId val="1563153984"/>
        <c:axId val="1"/>
      </c:barChart>
      <c:lineChart>
        <c:grouping val="standard"/>
        <c:varyColors val="0"/>
        <c:ser>
          <c:idx val="0"/>
          <c:order val="0"/>
          <c:tx>
            <c:strRef>
              <c:f>Evol_abattages_total.porc!$Q$12</c:f>
              <c:strCache>
                <c:ptCount val="1"/>
                <c:pt idx="0">
                  <c:v>Moyenne 2016-2020</c:v>
                </c:pt>
              </c:strCache>
            </c:strRef>
          </c:tx>
          <c:spPr>
            <a:ln>
              <a:solidFill>
                <a:srgbClr val="C00000"/>
              </a:solidFill>
              <a:prstDash val="sysDash"/>
            </a:ln>
          </c:spPr>
          <c:marker>
            <c:symbol val="none"/>
          </c:marker>
          <c:cat>
            <c:strRef>
              <c:f>Evol_abattages_total.porc!$P$14:$P$25</c:f>
              <c:strCache>
                <c:ptCount val="12"/>
                <c:pt idx="0">
                  <c:v>janv</c:v>
                </c:pt>
                <c:pt idx="1">
                  <c:v>fév</c:v>
                </c:pt>
                <c:pt idx="2">
                  <c:v>mars</c:v>
                </c:pt>
                <c:pt idx="3">
                  <c:v>avril</c:v>
                </c:pt>
                <c:pt idx="4">
                  <c:v>mai</c:v>
                </c:pt>
                <c:pt idx="5">
                  <c:v>juin</c:v>
                </c:pt>
                <c:pt idx="6">
                  <c:v>juil</c:v>
                </c:pt>
                <c:pt idx="7">
                  <c:v>août</c:v>
                </c:pt>
                <c:pt idx="8">
                  <c:v>sept</c:v>
                </c:pt>
                <c:pt idx="9">
                  <c:v>oct</c:v>
                </c:pt>
                <c:pt idx="10">
                  <c:v>nov</c:v>
                </c:pt>
                <c:pt idx="11">
                  <c:v>déc</c:v>
                </c:pt>
              </c:strCache>
            </c:strRef>
          </c:cat>
          <c:val>
            <c:numRef>
              <c:f>Evol_abattages_total.porc!$Q$14:$Q$25</c:f>
              <c:numCache>
                <c:formatCode>#,##0</c:formatCode>
                <c:ptCount val="12"/>
                <c:pt idx="0">
                  <c:v>9001.639799999999</c:v>
                </c:pt>
                <c:pt idx="1">
                  <c:v>8397.6299999999992</c:v>
                </c:pt>
                <c:pt idx="2">
                  <c:v>8741.6911999999993</c:v>
                </c:pt>
                <c:pt idx="3">
                  <c:v>8405.2597999999998</c:v>
                </c:pt>
                <c:pt idx="4">
                  <c:v>8382.2893999999997</c:v>
                </c:pt>
                <c:pt idx="5">
                  <c:v>8335.2844000000005</c:v>
                </c:pt>
                <c:pt idx="6">
                  <c:v>8592.758600000001</c:v>
                </c:pt>
                <c:pt idx="7">
                  <c:v>8486.5724000000009</c:v>
                </c:pt>
                <c:pt idx="8">
                  <c:v>8139.5644000000002</c:v>
                </c:pt>
                <c:pt idx="9">
                  <c:v>8730.8652000000002</c:v>
                </c:pt>
                <c:pt idx="10">
                  <c:v>8285.1164000000008</c:v>
                </c:pt>
                <c:pt idx="11">
                  <c:v>8150.9110000000001</c:v>
                </c:pt>
              </c:numCache>
            </c:numRef>
          </c:val>
          <c:smooth val="0"/>
          <c:extLst>
            <c:ext xmlns:c16="http://schemas.microsoft.com/office/drawing/2014/chart" uri="{C3380CC4-5D6E-409C-BE32-E72D297353CC}">
              <c16:uniqueId val="{00000003-8203-4C86-97BB-E52D787FFEE2}"/>
            </c:ext>
          </c:extLst>
        </c:ser>
        <c:dLbls>
          <c:showLegendKey val="0"/>
          <c:showVal val="0"/>
          <c:showCatName val="0"/>
          <c:showSerName val="0"/>
          <c:showPercent val="0"/>
          <c:showBubbleSize val="0"/>
        </c:dLbls>
        <c:marker val="1"/>
        <c:smooth val="0"/>
        <c:axId val="1563153984"/>
        <c:axId val="1"/>
      </c:lineChart>
      <c:catAx>
        <c:axId val="1563153984"/>
        <c:scaling>
          <c:orientation val="minMax"/>
        </c:scaling>
        <c:delete val="0"/>
        <c:axPos val="b"/>
        <c:title>
          <c:tx>
            <c:rich>
              <a:bodyPr/>
              <a:lstStyle/>
              <a:p>
                <a:pPr>
                  <a:defRPr sz="900" b="0" i="0" u="none" strike="noStrike" baseline="0">
                    <a:solidFill>
                      <a:srgbClr val="000000"/>
                    </a:solidFill>
                    <a:latin typeface="Marianne"/>
                    <a:ea typeface="Marianne"/>
                    <a:cs typeface="Marianne"/>
                  </a:defRPr>
                </a:pPr>
                <a:r>
                  <a:rPr lang="fr-FR"/>
                  <a:t>Volume en Tonnes Equivalent Carcasse</a:t>
                </a:r>
              </a:p>
            </c:rich>
          </c:tx>
          <c:layout>
            <c:manualLayout>
              <c:xMode val="edge"/>
              <c:yMode val="edge"/>
              <c:x val="5.3331875182268881E-4"/>
              <c:y val="4.2825657066839252E-2"/>
            </c:manualLayout>
          </c:layout>
          <c:overlay val="0"/>
          <c:spPr>
            <a:noFill/>
            <a:ln w="25400">
              <a:noFill/>
            </a:ln>
          </c:spPr>
        </c:title>
        <c:numFmt formatCode="General" sourceLinked="1"/>
        <c:majorTickMark val="out"/>
        <c:minorTickMark val="none"/>
        <c:tickLblPos val="nextTo"/>
        <c:spPr>
          <a:ln w="25400">
            <a:solidFill>
              <a:srgbClr val="999999"/>
            </a:solidFill>
            <a:prstDash val="solid"/>
          </a:ln>
        </c:spPr>
        <c:txPr>
          <a:bodyPr rot="0" vert="horz"/>
          <a:lstStyle/>
          <a:p>
            <a:pPr>
              <a:defRPr sz="900" b="0" i="0" u="none" strike="noStrike" baseline="0">
                <a:solidFill>
                  <a:srgbClr val="000000"/>
                </a:solidFill>
                <a:latin typeface="Marianne"/>
                <a:ea typeface="Marianne"/>
                <a:cs typeface="Marianne"/>
              </a:defRPr>
            </a:pPr>
            <a:endParaRPr lang="fr-FR"/>
          </a:p>
        </c:txPr>
        <c:crossAx val="1"/>
        <c:crosses val="autoZero"/>
        <c:auto val="1"/>
        <c:lblAlgn val="ctr"/>
        <c:lblOffset val="100"/>
        <c:noMultiLvlLbl val="0"/>
      </c:catAx>
      <c:valAx>
        <c:axId val="1"/>
        <c:scaling>
          <c:orientation val="minMax"/>
          <c:max val="11000"/>
          <c:min val="0"/>
        </c:scaling>
        <c:delete val="0"/>
        <c:axPos val="l"/>
        <c:majorGridlines>
          <c:spPr>
            <a:ln w="12700">
              <a:solidFill>
                <a:srgbClr val="999999"/>
              </a:solidFill>
              <a:prstDash val="sysDash"/>
            </a:ln>
          </c:spPr>
        </c:majorGridlines>
        <c:numFmt formatCode="#,##0" sourceLinked="1"/>
        <c:majorTickMark val="out"/>
        <c:minorTickMark val="none"/>
        <c:tickLblPos val="nextTo"/>
        <c:spPr>
          <a:ln w="12700">
            <a:solidFill>
              <a:srgbClr val="999999"/>
            </a:solidFill>
            <a:prstDash val="solid"/>
          </a:ln>
        </c:spPr>
        <c:txPr>
          <a:bodyPr rot="0" vert="horz"/>
          <a:lstStyle/>
          <a:p>
            <a:pPr>
              <a:defRPr sz="800" b="0" i="0" u="none" strike="noStrike" baseline="0">
                <a:solidFill>
                  <a:srgbClr val="000000"/>
                </a:solidFill>
                <a:latin typeface="Arial" panose="020B0604020202020204" pitchFamily="34" charset="0"/>
                <a:ea typeface="Marianne"/>
                <a:cs typeface="Arial" panose="020B0604020202020204" pitchFamily="34" charset="0"/>
              </a:defRPr>
            </a:pPr>
            <a:endParaRPr lang="fr-FR"/>
          </a:p>
        </c:txPr>
        <c:crossAx val="1563153984"/>
        <c:crossesAt val="1"/>
        <c:crossBetween val="between"/>
        <c:majorUnit val="2000"/>
        <c:minorUnit val="1000"/>
      </c:valAx>
      <c:spPr>
        <a:noFill/>
        <a:ln w="25400">
          <a:noFill/>
        </a:ln>
      </c:spPr>
    </c:plotArea>
    <c:legend>
      <c:legendPos val="r"/>
      <c:layout>
        <c:manualLayout>
          <c:xMode val="edge"/>
          <c:yMode val="edge"/>
          <c:x val="7.2067750268533237E-2"/>
          <c:y val="0.84481896954661495"/>
          <c:w val="0.76838782412626827"/>
          <c:h val="0.15518086035074374"/>
        </c:manualLayout>
      </c:layout>
      <c:overlay val="0"/>
      <c:spPr>
        <a:noFill/>
        <a:ln w="25400">
          <a:noFill/>
        </a:ln>
      </c:spPr>
      <c:txPr>
        <a:bodyPr/>
        <a:lstStyle/>
        <a:p>
          <a:pPr>
            <a:defRPr sz="900" b="0" i="0" u="none" strike="noStrike" baseline="0">
              <a:solidFill>
                <a:srgbClr val="000000"/>
              </a:solidFill>
              <a:latin typeface="Marianne"/>
              <a:ea typeface="Marianne"/>
              <a:cs typeface="Marianne"/>
            </a:defRPr>
          </a:pPr>
          <a:endParaRPr lang="fr-FR"/>
        </a:p>
      </c:txPr>
    </c:legend>
    <c:plotVisOnly val="1"/>
    <c:dispBlanksAs val="gap"/>
    <c:showDLblsOverMax val="0"/>
  </c:chart>
  <c:spPr>
    <a:solidFill>
      <a:srgbClr val="FFFFFF"/>
    </a:solidFill>
    <a:ln w="3175">
      <a:noFill/>
      <a:prstDash val="solid"/>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51180555555555551" footer="0.51180555555555551"/>
    <c:pageSetup firstPageNumber="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26664350384039"/>
          <c:y val="0.15721100858743739"/>
          <c:w val="0.83606007244396319"/>
          <c:h val="0.55460550251679308"/>
        </c:manualLayout>
      </c:layout>
      <c:barChart>
        <c:barDir val="col"/>
        <c:grouping val="clustered"/>
        <c:varyColors val="0"/>
        <c:ser>
          <c:idx val="2"/>
          <c:order val="1"/>
          <c:tx>
            <c:strRef>
              <c:f>Evol_abattages_porc.charcutier!$R$12</c:f>
              <c:strCache>
                <c:ptCount val="1"/>
                <c:pt idx="0">
                  <c:v>2021</c:v>
                </c:pt>
              </c:strCache>
            </c:strRef>
          </c:tx>
          <c:spPr>
            <a:solidFill>
              <a:schemeClr val="accent6">
                <a:lumMod val="60000"/>
                <a:lumOff val="40000"/>
              </a:schemeClr>
            </a:solidFill>
            <a:ln w="25400">
              <a:noFill/>
            </a:ln>
          </c:spPr>
          <c:invertIfNegative val="0"/>
          <c:cat>
            <c:strRef>
              <c:f>Evol_abattages_porc.charcutier!$P$14:$P$25</c:f>
              <c:strCache>
                <c:ptCount val="12"/>
                <c:pt idx="0">
                  <c:v>janv</c:v>
                </c:pt>
                <c:pt idx="1">
                  <c:v>fév</c:v>
                </c:pt>
                <c:pt idx="2">
                  <c:v>mars</c:v>
                </c:pt>
                <c:pt idx="3">
                  <c:v>avril</c:v>
                </c:pt>
                <c:pt idx="4">
                  <c:v>mai</c:v>
                </c:pt>
                <c:pt idx="5">
                  <c:v>juin</c:v>
                </c:pt>
                <c:pt idx="6">
                  <c:v>juil</c:v>
                </c:pt>
                <c:pt idx="7">
                  <c:v>août</c:v>
                </c:pt>
                <c:pt idx="8">
                  <c:v>sept</c:v>
                </c:pt>
                <c:pt idx="9">
                  <c:v>oct</c:v>
                </c:pt>
                <c:pt idx="10">
                  <c:v>nov</c:v>
                </c:pt>
                <c:pt idx="11">
                  <c:v>déc</c:v>
                </c:pt>
              </c:strCache>
            </c:strRef>
          </c:cat>
          <c:val>
            <c:numRef>
              <c:f>Evol_abattages_porc.charcutier!$R$14:$R$25</c:f>
              <c:numCache>
                <c:formatCode>#,##0</c:formatCode>
                <c:ptCount val="12"/>
                <c:pt idx="0">
                  <c:v>7862.768</c:v>
                </c:pt>
                <c:pt idx="1">
                  <c:v>7645.3630000000003</c:v>
                </c:pt>
                <c:pt idx="2">
                  <c:v>8523.1309999999994</c:v>
                </c:pt>
                <c:pt idx="3">
                  <c:v>7635.5940000000001</c:v>
                </c:pt>
                <c:pt idx="4">
                  <c:v>7270.7820000000002</c:v>
                </c:pt>
                <c:pt idx="5">
                  <c:v>7890.8959999999997</c:v>
                </c:pt>
                <c:pt idx="6">
                  <c:v>7769.2249999999995</c:v>
                </c:pt>
                <c:pt idx="7">
                  <c:v>7957.9719999999998</c:v>
                </c:pt>
                <c:pt idx="8">
                  <c:v>7693.7</c:v>
                </c:pt>
                <c:pt idx="9">
                  <c:v>7524.1769999999997</c:v>
                </c:pt>
                <c:pt idx="10">
                  <c:v>7623.6379999999999</c:v>
                </c:pt>
                <c:pt idx="11">
                  <c:v>7912.3130000000001</c:v>
                </c:pt>
              </c:numCache>
            </c:numRef>
          </c:val>
          <c:extLst>
            <c:ext xmlns:c16="http://schemas.microsoft.com/office/drawing/2014/chart" uri="{C3380CC4-5D6E-409C-BE32-E72D297353CC}">
              <c16:uniqueId val="{00000000-F227-4128-9E1A-3041CE505E76}"/>
            </c:ext>
          </c:extLst>
        </c:ser>
        <c:ser>
          <c:idx val="3"/>
          <c:order val="2"/>
          <c:tx>
            <c:strRef>
              <c:f>Evol_abattages_porc.charcutier!$S$12</c:f>
              <c:strCache>
                <c:ptCount val="1"/>
                <c:pt idx="0">
                  <c:v>2022</c:v>
                </c:pt>
              </c:strCache>
            </c:strRef>
          </c:tx>
          <c:spPr>
            <a:solidFill>
              <a:schemeClr val="accent1">
                <a:lumMod val="60000"/>
                <a:lumOff val="40000"/>
              </a:schemeClr>
            </a:solidFill>
          </c:spPr>
          <c:invertIfNegative val="0"/>
          <c:cat>
            <c:strRef>
              <c:f>Evol_abattages_porc.charcutier!$P$14:$P$25</c:f>
              <c:strCache>
                <c:ptCount val="12"/>
                <c:pt idx="0">
                  <c:v>janv</c:v>
                </c:pt>
                <c:pt idx="1">
                  <c:v>fév</c:v>
                </c:pt>
                <c:pt idx="2">
                  <c:v>mars</c:v>
                </c:pt>
                <c:pt idx="3">
                  <c:v>avril</c:v>
                </c:pt>
                <c:pt idx="4">
                  <c:v>mai</c:v>
                </c:pt>
                <c:pt idx="5">
                  <c:v>juin</c:v>
                </c:pt>
                <c:pt idx="6">
                  <c:v>juil</c:v>
                </c:pt>
                <c:pt idx="7">
                  <c:v>août</c:v>
                </c:pt>
                <c:pt idx="8">
                  <c:v>sept</c:v>
                </c:pt>
                <c:pt idx="9">
                  <c:v>oct</c:v>
                </c:pt>
                <c:pt idx="10">
                  <c:v>nov</c:v>
                </c:pt>
                <c:pt idx="11">
                  <c:v>déc</c:v>
                </c:pt>
              </c:strCache>
            </c:strRef>
          </c:cat>
          <c:val>
            <c:numRef>
              <c:f>Evol_abattages_porc.charcutier!$S$14:$S$25</c:f>
              <c:numCache>
                <c:formatCode>#,##0</c:formatCode>
                <c:ptCount val="12"/>
                <c:pt idx="0">
                  <c:v>8210.7090000000007</c:v>
                </c:pt>
                <c:pt idx="1">
                  <c:v>7697.3029999999999</c:v>
                </c:pt>
                <c:pt idx="2">
                  <c:v>8503.3719999999994</c:v>
                </c:pt>
                <c:pt idx="3">
                  <c:v>7446.6449999999995</c:v>
                </c:pt>
                <c:pt idx="4">
                  <c:v>7759.68</c:v>
                </c:pt>
                <c:pt idx="5">
                  <c:v>7703.4459999999999</c:v>
                </c:pt>
                <c:pt idx="6">
                  <c:v>7388.6229999999996</c:v>
                </c:pt>
                <c:pt idx="7">
                  <c:v>7687.4870000000001</c:v>
                </c:pt>
                <c:pt idx="8">
                  <c:v>7508.9210000000003</c:v>
                </c:pt>
                <c:pt idx="9">
                  <c:v>7727.2529999999997</c:v>
                </c:pt>
                <c:pt idx="10">
                  <c:v>7671.4690000000001</c:v>
                </c:pt>
                <c:pt idx="11">
                  <c:v>7888.8150000000005</c:v>
                </c:pt>
              </c:numCache>
            </c:numRef>
          </c:val>
          <c:extLst>
            <c:ext xmlns:c16="http://schemas.microsoft.com/office/drawing/2014/chart" uri="{C3380CC4-5D6E-409C-BE32-E72D297353CC}">
              <c16:uniqueId val="{00000001-F227-4128-9E1A-3041CE505E76}"/>
            </c:ext>
          </c:extLst>
        </c:ser>
        <c:ser>
          <c:idx val="4"/>
          <c:order val="3"/>
          <c:tx>
            <c:strRef>
              <c:f>Evol_abattages_porc.charcutier!$T$12</c:f>
              <c:strCache>
                <c:ptCount val="1"/>
                <c:pt idx="0">
                  <c:v>2023</c:v>
                </c:pt>
              </c:strCache>
            </c:strRef>
          </c:tx>
          <c:invertIfNegative val="0"/>
          <c:val>
            <c:numRef>
              <c:f>Evol_abattages_porc.charcutier!$T$14:$T$25</c:f>
              <c:numCache>
                <c:formatCode>#,##0</c:formatCode>
                <c:ptCount val="12"/>
                <c:pt idx="0">
                  <c:v>8071.07</c:v>
                </c:pt>
                <c:pt idx="1">
                  <c:v>7199.42</c:v>
                </c:pt>
                <c:pt idx="2">
                  <c:v>7912.4889999999996</c:v>
                </c:pt>
                <c:pt idx="3">
                  <c:v>7130.4139999999998</c:v>
                </c:pt>
                <c:pt idx="4">
                  <c:v>7487.0550000000003</c:v>
                </c:pt>
                <c:pt idx="5">
                  <c:v>7313.0119999999997</c:v>
                </c:pt>
                <c:pt idx="6">
                  <c:v>7097.3330000000005</c:v>
                </c:pt>
                <c:pt idx="7">
                  <c:v>7632.7889999999998</c:v>
                </c:pt>
                <c:pt idx="8">
                  <c:v>7164.7730000000001</c:v>
                </c:pt>
                <c:pt idx="9">
                  <c:v>7722.6869999999999</c:v>
                </c:pt>
                <c:pt idx="10">
                  <c:v>7705.3320000000003</c:v>
                </c:pt>
                <c:pt idx="11">
                  <c:v>7238.8490000000002</c:v>
                </c:pt>
              </c:numCache>
            </c:numRef>
          </c:val>
          <c:extLst>
            <c:ext xmlns:c16="http://schemas.microsoft.com/office/drawing/2014/chart" uri="{C3380CC4-5D6E-409C-BE32-E72D297353CC}">
              <c16:uniqueId val="{00000000-6210-42A6-AE89-BD718B67DE45}"/>
            </c:ext>
          </c:extLst>
        </c:ser>
        <c:ser>
          <c:idx val="1"/>
          <c:order val="4"/>
          <c:tx>
            <c:strRef>
              <c:f>Evol_abattages_porc.charcutier!$U$12</c:f>
              <c:strCache>
                <c:ptCount val="1"/>
                <c:pt idx="0">
                  <c:v>2024</c:v>
                </c:pt>
              </c:strCache>
            </c:strRef>
          </c:tx>
          <c:invertIfNegative val="0"/>
          <c:cat>
            <c:strRef>
              <c:f>Evol_abattages_porc.charcutier!$P$14:$P$25</c:f>
              <c:strCache>
                <c:ptCount val="12"/>
                <c:pt idx="0">
                  <c:v>janv</c:v>
                </c:pt>
                <c:pt idx="1">
                  <c:v>fév</c:v>
                </c:pt>
                <c:pt idx="2">
                  <c:v>mars</c:v>
                </c:pt>
                <c:pt idx="3">
                  <c:v>avril</c:v>
                </c:pt>
                <c:pt idx="4">
                  <c:v>mai</c:v>
                </c:pt>
                <c:pt idx="5">
                  <c:v>juin</c:v>
                </c:pt>
                <c:pt idx="6">
                  <c:v>juil</c:v>
                </c:pt>
                <c:pt idx="7">
                  <c:v>août</c:v>
                </c:pt>
                <c:pt idx="8">
                  <c:v>sept</c:v>
                </c:pt>
                <c:pt idx="9">
                  <c:v>oct</c:v>
                </c:pt>
                <c:pt idx="10">
                  <c:v>nov</c:v>
                </c:pt>
                <c:pt idx="11">
                  <c:v>déc</c:v>
                </c:pt>
              </c:strCache>
            </c:strRef>
          </c:cat>
          <c:val>
            <c:numRef>
              <c:f>Evol_abattages_porc.charcutier!$U$14:$U$25</c:f>
              <c:numCache>
                <c:formatCode>#,##0</c:formatCode>
                <c:ptCount val="12"/>
                <c:pt idx="0">
                  <c:v>8652.8639999999996</c:v>
                </c:pt>
                <c:pt idx="1">
                  <c:v>8076.8189999999995</c:v>
                </c:pt>
                <c:pt idx="2">
                  <c:v>7616.9409999999998</c:v>
                </c:pt>
                <c:pt idx="3">
                  <c:v>7730.0279999999993</c:v>
                </c:pt>
                <c:pt idx="4">
                  <c:v>7792.39</c:v>
                </c:pt>
                <c:pt idx="5">
                  <c:v>7408.8510000000006</c:v>
                </c:pt>
                <c:pt idx="6">
                  <c:v>8164.6949999999997</c:v>
                </c:pt>
                <c:pt idx="7">
                  <c:v>7555.0070000000005</c:v>
                </c:pt>
                <c:pt idx="8">
                  <c:v>7653.8949999999995</c:v>
                </c:pt>
              </c:numCache>
            </c:numRef>
          </c:val>
          <c:extLst>
            <c:ext xmlns:c16="http://schemas.microsoft.com/office/drawing/2014/chart" uri="{C3380CC4-5D6E-409C-BE32-E72D297353CC}">
              <c16:uniqueId val="{00000002-F227-4128-9E1A-3041CE505E76}"/>
            </c:ext>
          </c:extLst>
        </c:ser>
        <c:dLbls>
          <c:showLegendKey val="0"/>
          <c:showVal val="0"/>
          <c:showCatName val="0"/>
          <c:showSerName val="0"/>
          <c:showPercent val="0"/>
          <c:showBubbleSize val="0"/>
        </c:dLbls>
        <c:gapWidth val="150"/>
        <c:axId val="1604737648"/>
        <c:axId val="1"/>
      </c:barChart>
      <c:lineChart>
        <c:grouping val="standard"/>
        <c:varyColors val="0"/>
        <c:ser>
          <c:idx val="0"/>
          <c:order val="0"/>
          <c:tx>
            <c:strRef>
              <c:f>Evol_abattages_porc.charcutier!$Q$12</c:f>
              <c:strCache>
                <c:ptCount val="1"/>
                <c:pt idx="0">
                  <c:v>Moyenne 2016-2020</c:v>
                </c:pt>
              </c:strCache>
            </c:strRef>
          </c:tx>
          <c:spPr>
            <a:ln>
              <a:solidFill>
                <a:srgbClr val="C00000"/>
              </a:solidFill>
              <a:prstDash val="sysDash"/>
            </a:ln>
          </c:spPr>
          <c:marker>
            <c:symbol val="none"/>
          </c:marker>
          <c:cat>
            <c:strRef>
              <c:f>Evol_abattages_porc.charcutier!$P$14:$P$25</c:f>
              <c:strCache>
                <c:ptCount val="12"/>
                <c:pt idx="0">
                  <c:v>janv</c:v>
                </c:pt>
                <c:pt idx="1">
                  <c:v>fév</c:v>
                </c:pt>
                <c:pt idx="2">
                  <c:v>mars</c:v>
                </c:pt>
                <c:pt idx="3">
                  <c:v>avril</c:v>
                </c:pt>
                <c:pt idx="4">
                  <c:v>mai</c:v>
                </c:pt>
                <c:pt idx="5">
                  <c:v>juin</c:v>
                </c:pt>
                <c:pt idx="6">
                  <c:v>juil</c:v>
                </c:pt>
                <c:pt idx="7">
                  <c:v>août</c:v>
                </c:pt>
                <c:pt idx="8">
                  <c:v>sept</c:v>
                </c:pt>
                <c:pt idx="9">
                  <c:v>oct</c:v>
                </c:pt>
                <c:pt idx="10">
                  <c:v>nov</c:v>
                </c:pt>
                <c:pt idx="11">
                  <c:v>déc</c:v>
                </c:pt>
              </c:strCache>
            </c:strRef>
          </c:cat>
          <c:val>
            <c:numRef>
              <c:f>Evol_abattages_porc.charcutier!$Q$14:$Q$25</c:f>
              <c:numCache>
                <c:formatCode>#,##0</c:formatCode>
                <c:ptCount val="12"/>
                <c:pt idx="0">
                  <c:v>8170.7858000000006</c:v>
                </c:pt>
                <c:pt idx="1">
                  <c:v>7695.1224000000002</c:v>
                </c:pt>
                <c:pt idx="2">
                  <c:v>7914.4428000000016</c:v>
                </c:pt>
                <c:pt idx="3">
                  <c:v>7596.5820000000003</c:v>
                </c:pt>
                <c:pt idx="4">
                  <c:v>7574.7066000000004</c:v>
                </c:pt>
                <c:pt idx="5">
                  <c:v>7502.3297999999995</c:v>
                </c:pt>
                <c:pt idx="6">
                  <c:v>7785.5093999999999</c:v>
                </c:pt>
                <c:pt idx="7">
                  <c:v>7676.6981999999989</c:v>
                </c:pt>
                <c:pt idx="8">
                  <c:v>7321.0913999999993</c:v>
                </c:pt>
                <c:pt idx="9">
                  <c:v>7857.4600000000009</c:v>
                </c:pt>
                <c:pt idx="10">
                  <c:v>7436.2475999999997</c:v>
                </c:pt>
                <c:pt idx="11">
                  <c:v>7353.1632</c:v>
                </c:pt>
              </c:numCache>
            </c:numRef>
          </c:val>
          <c:smooth val="0"/>
          <c:extLst>
            <c:ext xmlns:c16="http://schemas.microsoft.com/office/drawing/2014/chart" uri="{C3380CC4-5D6E-409C-BE32-E72D297353CC}">
              <c16:uniqueId val="{00000003-F227-4128-9E1A-3041CE505E76}"/>
            </c:ext>
          </c:extLst>
        </c:ser>
        <c:dLbls>
          <c:showLegendKey val="0"/>
          <c:showVal val="0"/>
          <c:showCatName val="0"/>
          <c:showSerName val="0"/>
          <c:showPercent val="0"/>
          <c:showBubbleSize val="0"/>
        </c:dLbls>
        <c:marker val="1"/>
        <c:smooth val="0"/>
        <c:axId val="1604737648"/>
        <c:axId val="1"/>
      </c:lineChart>
      <c:catAx>
        <c:axId val="1604737648"/>
        <c:scaling>
          <c:orientation val="minMax"/>
        </c:scaling>
        <c:delete val="0"/>
        <c:axPos val="b"/>
        <c:title>
          <c:tx>
            <c:rich>
              <a:bodyPr/>
              <a:lstStyle/>
              <a:p>
                <a:pPr>
                  <a:defRPr sz="800" b="0" i="0" u="none" strike="noStrike" baseline="0">
                    <a:solidFill>
                      <a:srgbClr val="000000"/>
                    </a:solidFill>
                    <a:latin typeface="Arial"/>
                    <a:ea typeface="Arial"/>
                    <a:cs typeface="Arial"/>
                  </a:defRPr>
                </a:pPr>
                <a:r>
                  <a:rPr lang="fr-FR" sz="900" b="0" i="0" baseline="0">
                    <a:effectLst/>
                    <a:latin typeface="Marianne" panose="02000000000000000000" pitchFamily="50" charset="0"/>
                  </a:rPr>
                  <a:t>Volume en Tonnes Equivalent Carcasse</a:t>
                </a:r>
              </a:p>
              <a:p>
                <a:pPr>
                  <a:defRPr sz="800" b="0" i="0" u="none" strike="noStrike" baseline="0">
                    <a:solidFill>
                      <a:srgbClr val="000000"/>
                    </a:solidFill>
                    <a:latin typeface="Arial"/>
                    <a:ea typeface="Arial"/>
                    <a:cs typeface="Arial"/>
                  </a:defRPr>
                </a:pPr>
                <a:endParaRPr lang="fr-FR">
                  <a:effectLst/>
                </a:endParaRPr>
              </a:p>
            </c:rich>
          </c:tx>
          <c:layout>
            <c:manualLayout>
              <c:xMode val="edge"/>
              <c:yMode val="edge"/>
              <c:x val="2.4038432695913013E-2"/>
              <c:y val="3.3205416109989859E-2"/>
            </c:manualLayout>
          </c:layout>
          <c:overlay val="0"/>
          <c:spPr>
            <a:noFill/>
            <a:ln w="25400">
              <a:noFill/>
            </a:ln>
          </c:spPr>
        </c:title>
        <c:numFmt formatCode="General" sourceLinked="1"/>
        <c:majorTickMark val="out"/>
        <c:minorTickMark val="none"/>
        <c:tickLblPos val="nextTo"/>
        <c:spPr>
          <a:ln w="25400">
            <a:solidFill>
              <a:srgbClr val="999999"/>
            </a:solidFill>
            <a:prstDash val="solid"/>
          </a:ln>
        </c:spPr>
        <c:txPr>
          <a:bodyPr rot="0" vert="horz"/>
          <a:lstStyle/>
          <a:p>
            <a:pPr>
              <a:defRPr sz="900" b="0" i="0" u="none" strike="noStrike" baseline="0">
                <a:solidFill>
                  <a:srgbClr val="000000"/>
                </a:solidFill>
                <a:latin typeface="Arial"/>
                <a:ea typeface="Arial"/>
                <a:cs typeface="Arial"/>
              </a:defRPr>
            </a:pPr>
            <a:endParaRPr lang="fr-FR"/>
          </a:p>
        </c:txPr>
        <c:crossAx val="1"/>
        <c:crosses val="autoZero"/>
        <c:auto val="1"/>
        <c:lblAlgn val="ctr"/>
        <c:lblOffset val="100"/>
        <c:noMultiLvlLbl val="0"/>
      </c:catAx>
      <c:valAx>
        <c:axId val="1"/>
        <c:scaling>
          <c:orientation val="minMax"/>
          <c:min val="0"/>
        </c:scaling>
        <c:delete val="0"/>
        <c:axPos val="l"/>
        <c:majorGridlines>
          <c:spPr>
            <a:ln w="12700">
              <a:solidFill>
                <a:srgbClr val="999999"/>
              </a:solidFill>
              <a:prstDash val="sysDash"/>
            </a:ln>
          </c:spPr>
        </c:majorGridlines>
        <c:numFmt formatCode="#,##0" sourceLinked="1"/>
        <c:majorTickMark val="out"/>
        <c:minorTickMark val="none"/>
        <c:tickLblPos val="nextTo"/>
        <c:spPr>
          <a:ln w="12700">
            <a:solidFill>
              <a:srgbClr val="999999"/>
            </a:solidFill>
            <a:prstDash val="solid"/>
          </a:ln>
        </c:spPr>
        <c:txPr>
          <a:bodyPr rot="0" vert="horz"/>
          <a:lstStyle/>
          <a:p>
            <a:pPr>
              <a:defRPr sz="800" b="0" i="0" u="none" strike="noStrike" baseline="0">
                <a:solidFill>
                  <a:srgbClr val="000000"/>
                </a:solidFill>
                <a:latin typeface="Marianne" panose="02000000000000000000" pitchFamily="50" charset="0"/>
                <a:ea typeface="Arial"/>
                <a:cs typeface="Arial"/>
              </a:defRPr>
            </a:pPr>
            <a:endParaRPr lang="fr-FR"/>
          </a:p>
        </c:txPr>
        <c:crossAx val="1604737648"/>
        <c:crossesAt val="1"/>
        <c:crossBetween val="between"/>
        <c:majorUnit val="2000"/>
        <c:minorUnit val="1000"/>
      </c:valAx>
      <c:spPr>
        <a:noFill/>
        <a:ln w="25400">
          <a:noFill/>
        </a:ln>
      </c:spPr>
    </c:plotArea>
    <c:legend>
      <c:legendPos val="r"/>
      <c:layout>
        <c:manualLayout>
          <c:xMode val="edge"/>
          <c:yMode val="edge"/>
          <c:x val="9.004018551531108E-2"/>
          <c:y val="0.8448190645342728"/>
          <c:w val="0.82451911935110078"/>
          <c:h val="0.15518072219311574"/>
        </c:manualLayout>
      </c:layout>
      <c:overlay val="0"/>
      <c:spPr>
        <a:noFill/>
        <a:ln w="25400">
          <a:noFill/>
        </a:ln>
      </c:spPr>
      <c:txPr>
        <a:bodyPr/>
        <a:lstStyle/>
        <a:p>
          <a:pPr>
            <a:defRPr sz="900" b="0" i="0" u="none" strike="noStrike" baseline="0">
              <a:solidFill>
                <a:srgbClr val="000000"/>
              </a:solidFill>
              <a:latin typeface="Marianne" panose="02000000000000000000" pitchFamily="50" charset="0"/>
              <a:ea typeface="Arial"/>
              <a:cs typeface="Arial"/>
            </a:defRPr>
          </a:pPr>
          <a:endParaRPr lang="fr-FR"/>
        </a:p>
      </c:txPr>
    </c:legend>
    <c:plotVisOnly val="1"/>
    <c:dispBlanksAs val="gap"/>
    <c:showDLblsOverMax val="0"/>
  </c:chart>
  <c:spPr>
    <a:solidFill>
      <a:srgbClr val="FFFFFF"/>
    </a:solidFill>
    <a:ln w="3175">
      <a:noFill/>
      <a:prstDash val="solid"/>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51180555555555551" footer="0.51180555555555551"/>
    <c:pageSetup firstPageNumber="0"/>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Marianne"/>
                <a:ea typeface="Marianne"/>
                <a:cs typeface="Marianne"/>
              </a:defRPr>
            </a:pPr>
            <a:r>
              <a:rPr lang="fr-FR" sz="1000"/>
              <a:t>Prix €/kg de carcasse</a:t>
            </a:r>
          </a:p>
        </c:rich>
      </c:tx>
      <c:layout>
        <c:manualLayout>
          <c:xMode val="edge"/>
          <c:yMode val="edge"/>
          <c:x val="3.9079072335209443E-2"/>
          <c:y val="4.7389527128781035E-2"/>
        </c:manualLayout>
      </c:layout>
      <c:overlay val="0"/>
    </c:title>
    <c:autoTitleDeleted val="0"/>
    <c:plotArea>
      <c:layout>
        <c:manualLayout>
          <c:layoutTarget val="inner"/>
          <c:xMode val="edge"/>
          <c:yMode val="edge"/>
          <c:x val="8.3505738253306566E-2"/>
          <c:y val="0.15563012754163316"/>
          <c:w val="0.88190299762178748"/>
          <c:h val="0.62147212405741303"/>
        </c:manualLayout>
      </c:layout>
      <c:lineChart>
        <c:grouping val="standard"/>
        <c:varyColors val="0"/>
        <c:ser>
          <c:idx val="0"/>
          <c:order val="0"/>
          <c:tx>
            <c:strRef>
              <c:f>'Cotations_porc.charcutier'!$C$12</c:f>
              <c:strCache>
                <c:ptCount val="1"/>
                <c:pt idx="0">
                  <c:v>Moyenne 2019-2021</c:v>
                </c:pt>
              </c:strCache>
            </c:strRef>
          </c:tx>
          <c:spPr>
            <a:ln w="25400">
              <a:solidFill>
                <a:srgbClr val="991A00"/>
              </a:solidFill>
              <a:prstDash val="sysDash"/>
            </a:ln>
          </c:spPr>
          <c:marker>
            <c:symbol val="none"/>
          </c:marker>
          <c:cat>
            <c:strRef>
              <c:f>'Cotations_porc.charcutier'!$B$13:$B$64</c:f>
              <c:strCache>
                <c:ptCount val="52"/>
                <c:pt idx="0">
                  <c:v>sem-1</c:v>
                </c:pt>
                <c:pt idx="1">
                  <c:v>sem-2</c:v>
                </c:pt>
                <c:pt idx="2">
                  <c:v>sem-3</c:v>
                </c:pt>
                <c:pt idx="3">
                  <c:v>sem-4</c:v>
                </c:pt>
                <c:pt idx="4">
                  <c:v>sem-5</c:v>
                </c:pt>
                <c:pt idx="5">
                  <c:v>sem-6</c:v>
                </c:pt>
                <c:pt idx="6">
                  <c:v>sem-7</c:v>
                </c:pt>
                <c:pt idx="7">
                  <c:v>sem-8</c:v>
                </c:pt>
                <c:pt idx="8">
                  <c:v>sem-9</c:v>
                </c:pt>
                <c:pt idx="9">
                  <c:v>sem-10</c:v>
                </c:pt>
                <c:pt idx="10">
                  <c:v>sem-11</c:v>
                </c:pt>
                <c:pt idx="11">
                  <c:v>sem-12</c:v>
                </c:pt>
                <c:pt idx="12">
                  <c:v>sem-13</c:v>
                </c:pt>
                <c:pt idx="13">
                  <c:v>sem-14</c:v>
                </c:pt>
                <c:pt idx="14">
                  <c:v>sem-15</c:v>
                </c:pt>
                <c:pt idx="15">
                  <c:v>sem-16</c:v>
                </c:pt>
                <c:pt idx="16">
                  <c:v>sem-17</c:v>
                </c:pt>
                <c:pt idx="17">
                  <c:v>sem-18</c:v>
                </c:pt>
                <c:pt idx="18">
                  <c:v>sem-19</c:v>
                </c:pt>
                <c:pt idx="19">
                  <c:v>sem-20</c:v>
                </c:pt>
                <c:pt idx="20">
                  <c:v>sem-21</c:v>
                </c:pt>
                <c:pt idx="21">
                  <c:v>sem-22</c:v>
                </c:pt>
                <c:pt idx="22">
                  <c:v>sem-23</c:v>
                </c:pt>
                <c:pt idx="23">
                  <c:v>sem-24</c:v>
                </c:pt>
                <c:pt idx="24">
                  <c:v>sem-25</c:v>
                </c:pt>
                <c:pt idx="25">
                  <c:v>sem-26</c:v>
                </c:pt>
                <c:pt idx="26">
                  <c:v>sem-27</c:v>
                </c:pt>
                <c:pt idx="27">
                  <c:v>sem-28</c:v>
                </c:pt>
                <c:pt idx="28">
                  <c:v>sem-29</c:v>
                </c:pt>
                <c:pt idx="29">
                  <c:v>sem-30</c:v>
                </c:pt>
                <c:pt idx="30">
                  <c:v>sem-31</c:v>
                </c:pt>
                <c:pt idx="31">
                  <c:v>sem-32</c:v>
                </c:pt>
                <c:pt idx="32">
                  <c:v>sem-33</c:v>
                </c:pt>
                <c:pt idx="33">
                  <c:v>sem-34</c:v>
                </c:pt>
                <c:pt idx="34">
                  <c:v>sem-35</c:v>
                </c:pt>
                <c:pt idx="35">
                  <c:v>sem-36</c:v>
                </c:pt>
                <c:pt idx="36">
                  <c:v>sem-37</c:v>
                </c:pt>
                <c:pt idx="37">
                  <c:v>sem-38</c:v>
                </c:pt>
                <c:pt idx="38">
                  <c:v>sem-39</c:v>
                </c:pt>
                <c:pt idx="39">
                  <c:v>sem-40</c:v>
                </c:pt>
                <c:pt idx="40">
                  <c:v>sem-41</c:v>
                </c:pt>
                <c:pt idx="41">
                  <c:v>sem-42</c:v>
                </c:pt>
                <c:pt idx="42">
                  <c:v>sem-43</c:v>
                </c:pt>
                <c:pt idx="43">
                  <c:v>sem-44</c:v>
                </c:pt>
                <c:pt idx="44">
                  <c:v>sem-45</c:v>
                </c:pt>
                <c:pt idx="45">
                  <c:v>sem-46</c:v>
                </c:pt>
                <c:pt idx="46">
                  <c:v>sem-47</c:v>
                </c:pt>
                <c:pt idx="47">
                  <c:v>sem-48</c:v>
                </c:pt>
                <c:pt idx="48">
                  <c:v>sem-49</c:v>
                </c:pt>
                <c:pt idx="49">
                  <c:v>sem-50</c:v>
                </c:pt>
                <c:pt idx="50">
                  <c:v>sem-51</c:v>
                </c:pt>
                <c:pt idx="51">
                  <c:v>sem-52</c:v>
                </c:pt>
              </c:strCache>
            </c:strRef>
          </c:cat>
          <c:val>
            <c:numRef>
              <c:f>'Cotations_porc.charcutier'!$C$13:$C$64</c:f>
              <c:numCache>
                <c:formatCode>#,##0.00</c:formatCode>
                <c:ptCount val="52"/>
                <c:pt idx="0">
                  <c:v>1.4833333333333334</c:v>
                </c:pt>
                <c:pt idx="1">
                  <c:v>1.47</c:v>
                </c:pt>
                <c:pt idx="2">
                  <c:v>1.4533333333333334</c:v>
                </c:pt>
                <c:pt idx="3">
                  <c:v>1.4466666666666665</c:v>
                </c:pt>
                <c:pt idx="4">
                  <c:v>1.45</c:v>
                </c:pt>
                <c:pt idx="5">
                  <c:v>1.45</c:v>
                </c:pt>
                <c:pt idx="6">
                  <c:v>1.4533333333333331</c:v>
                </c:pt>
                <c:pt idx="7">
                  <c:v>1.4733333333333334</c:v>
                </c:pt>
                <c:pt idx="8">
                  <c:v>1.4966666666666668</c:v>
                </c:pt>
                <c:pt idx="9">
                  <c:v>1.5333333333333332</c:v>
                </c:pt>
                <c:pt idx="10">
                  <c:v>1.5566666666666666</c:v>
                </c:pt>
                <c:pt idx="11">
                  <c:v>1.58</c:v>
                </c:pt>
                <c:pt idx="12">
                  <c:v>1.5866666666666667</c:v>
                </c:pt>
                <c:pt idx="13">
                  <c:v>1.6033333333333335</c:v>
                </c:pt>
                <c:pt idx="14">
                  <c:v>1.6133333333333333</c:v>
                </c:pt>
                <c:pt idx="15">
                  <c:v>1.6233333333333333</c:v>
                </c:pt>
                <c:pt idx="16">
                  <c:v>1.6333333333333335</c:v>
                </c:pt>
                <c:pt idx="17">
                  <c:v>1.6333333333333335</c:v>
                </c:pt>
                <c:pt idx="18">
                  <c:v>1.63</c:v>
                </c:pt>
                <c:pt idx="19">
                  <c:v>1.6233333333333331</c:v>
                </c:pt>
                <c:pt idx="20">
                  <c:v>1.6266666666666667</c:v>
                </c:pt>
                <c:pt idx="21">
                  <c:v>1.64</c:v>
                </c:pt>
                <c:pt idx="22">
                  <c:v>1.64</c:v>
                </c:pt>
                <c:pt idx="23">
                  <c:v>1.6433333333333333</c:v>
                </c:pt>
                <c:pt idx="24">
                  <c:v>1.6333333333333331</c:v>
                </c:pt>
                <c:pt idx="26">
                  <c:v>1.59</c:v>
                </c:pt>
                <c:pt idx="27">
                  <c:v>1.5733333333333333</c:v>
                </c:pt>
                <c:pt idx="28">
                  <c:v>1.5733333333333333</c:v>
                </c:pt>
                <c:pt idx="29" formatCode="0.00">
                  <c:v>1.58</c:v>
                </c:pt>
                <c:pt idx="30">
                  <c:v>1.58</c:v>
                </c:pt>
                <c:pt idx="31">
                  <c:v>1.5833333333333333</c:v>
                </c:pt>
                <c:pt idx="32">
                  <c:v>1.5999999999999999</c:v>
                </c:pt>
                <c:pt idx="33">
                  <c:v>1.6133333333333333</c:v>
                </c:pt>
                <c:pt idx="34">
                  <c:v>1.6333333333333335</c:v>
                </c:pt>
                <c:pt idx="35">
                  <c:v>1.64</c:v>
                </c:pt>
                <c:pt idx="36">
                  <c:v>1.6366666666666667</c:v>
                </c:pt>
                <c:pt idx="37">
                  <c:v>1.6266666666666667</c:v>
                </c:pt>
                <c:pt idx="38">
                  <c:v>1.6166666666666665</c:v>
                </c:pt>
                <c:pt idx="39">
                  <c:v>1.6066666666666667</c:v>
                </c:pt>
                <c:pt idx="40">
                  <c:v>1.6033333333333335</c:v>
                </c:pt>
                <c:pt idx="41">
                  <c:v>1.5966666666666667</c:v>
                </c:pt>
                <c:pt idx="42">
                  <c:v>1.5999999999999999</c:v>
                </c:pt>
                <c:pt idx="43">
                  <c:v>1.5833333333333333</c:v>
                </c:pt>
                <c:pt idx="44">
                  <c:v>1.5766666666666669</c:v>
                </c:pt>
                <c:pt idx="45">
                  <c:v>1.5733333333333335</c:v>
                </c:pt>
                <c:pt idx="46">
                  <c:v>1.5566666666666666</c:v>
                </c:pt>
                <c:pt idx="47">
                  <c:v>1.5566666666666666</c:v>
                </c:pt>
                <c:pt idx="48">
                  <c:v>1.5566666666666666</c:v>
                </c:pt>
                <c:pt idx="49">
                  <c:v>1.5366666666666668</c:v>
                </c:pt>
                <c:pt idx="50">
                  <c:v>1.53</c:v>
                </c:pt>
                <c:pt idx="51">
                  <c:v>1.53</c:v>
                </c:pt>
              </c:numCache>
            </c:numRef>
          </c:val>
          <c:smooth val="0"/>
          <c:extLst>
            <c:ext xmlns:c16="http://schemas.microsoft.com/office/drawing/2014/chart" uri="{C3380CC4-5D6E-409C-BE32-E72D297353CC}">
              <c16:uniqueId val="{00000000-7581-4FA7-B582-8C063D0E4441}"/>
            </c:ext>
          </c:extLst>
        </c:ser>
        <c:ser>
          <c:idx val="1"/>
          <c:order val="3"/>
          <c:tx>
            <c:strRef>
              <c:f>'Cotations_porc.charcutier'!$D$12</c:f>
              <c:strCache>
                <c:ptCount val="1"/>
                <c:pt idx="0">
                  <c:v>2022</c:v>
                </c:pt>
              </c:strCache>
            </c:strRef>
          </c:tx>
          <c:spPr>
            <a:ln w="25400">
              <a:solidFill>
                <a:srgbClr val="0070C0"/>
              </a:solidFill>
            </a:ln>
          </c:spPr>
          <c:marker>
            <c:symbol val="none"/>
          </c:marker>
          <c:cat>
            <c:strRef>
              <c:f>'Cotations_porc.charcutier'!$B$13:$B$64</c:f>
              <c:strCache>
                <c:ptCount val="52"/>
                <c:pt idx="0">
                  <c:v>sem-1</c:v>
                </c:pt>
                <c:pt idx="1">
                  <c:v>sem-2</c:v>
                </c:pt>
                <c:pt idx="2">
                  <c:v>sem-3</c:v>
                </c:pt>
                <c:pt idx="3">
                  <c:v>sem-4</c:v>
                </c:pt>
                <c:pt idx="4">
                  <c:v>sem-5</c:v>
                </c:pt>
                <c:pt idx="5">
                  <c:v>sem-6</c:v>
                </c:pt>
                <c:pt idx="6">
                  <c:v>sem-7</c:v>
                </c:pt>
                <c:pt idx="7">
                  <c:v>sem-8</c:v>
                </c:pt>
                <c:pt idx="8">
                  <c:v>sem-9</c:v>
                </c:pt>
                <c:pt idx="9">
                  <c:v>sem-10</c:v>
                </c:pt>
                <c:pt idx="10">
                  <c:v>sem-11</c:v>
                </c:pt>
                <c:pt idx="11">
                  <c:v>sem-12</c:v>
                </c:pt>
                <c:pt idx="12">
                  <c:v>sem-13</c:v>
                </c:pt>
                <c:pt idx="13">
                  <c:v>sem-14</c:v>
                </c:pt>
                <c:pt idx="14">
                  <c:v>sem-15</c:v>
                </c:pt>
                <c:pt idx="15">
                  <c:v>sem-16</c:v>
                </c:pt>
                <c:pt idx="16">
                  <c:v>sem-17</c:v>
                </c:pt>
                <c:pt idx="17">
                  <c:v>sem-18</c:v>
                </c:pt>
                <c:pt idx="18">
                  <c:v>sem-19</c:v>
                </c:pt>
                <c:pt idx="19">
                  <c:v>sem-20</c:v>
                </c:pt>
                <c:pt idx="20">
                  <c:v>sem-21</c:v>
                </c:pt>
                <c:pt idx="21">
                  <c:v>sem-22</c:v>
                </c:pt>
                <c:pt idx="22">
                  <c:v>sem-23</c:v>
                </c:pt>
                <c:pt idx="23">
                  <c:v>sem-24</c:v>
                </c:pt>
                <c:pt idx="24">
                  <c:v>sem-25</c:v>
                </c:pt>
                <c:pt idx="25">
                  <c:v>sem-26</c:v>
                </c:pt>
                <c:pt idx="26">
                  <c:v>sem-27</c:v>
                </c:pt>
                <c:pt idx="27">
                  <c:v>sem-28</c:v>
                </c:pt>
                <c:pt idx="28">
                  <c:v>sem-29</c:v>
                </c:pt>
                <c:pt idx="29">
                  <c:v>sem-30</c:v>
                </c:pt>
                <c:pt idx="30">
                  <c:v>sem-31</c:v>
                </c:pt>
                <c:pt idx="31">
                  <c:v>sem-32</c:v>
                </c:pt>
                <c:pt idx="32">
                  <c:v>sem-33</c:v>
                </c:pt>
                <c:pt idx="33">
                  <c:v>sem-34</c:v>
                </c:pt>
                <c:pt idx="34">
                  <c:v>sem-35</c:v>
                </c:pt>
                <c:pt idx="35">
                  <c:v>sem-36</c:v>
                </c:pt>
                <c:pt idx="36">
                  <c:v>sem-37</c:v>
                </c:pt>
                <c:pt idx="37">
                  <c:v>sem-38</c:v>
                </c:pt>
                <c:pt idx="38">
                  <c:v>sem-39</c:v>
                </c:pt>
                <c:pt idx="39">
                  <c:v>sem-40</c:v>
                </c:pt>
                <c:pt idx="40">
                  <c:v>sem-41</c:v>
                </c:pt>
                <c:pt idx="41">
                  <c:v>sem-42</c:v>
                </c:pt>
                <c:pt idx="42">
                  <c:v>sem-43</c:v>
                </c:pt>
                <c:pt idx="43">
                  <c:v>sem-44</c:v>
                </c:pt>
                <c:pt idx="44">
                  <c:v>sem-45</c:v>
                </c:pt>
                <c:pt idx="45">
                  <c:v>sem-46</c:v>
                </c:pt>
                <c:pt idx="46">
                  <c:v>sem-47</c:v>
                </c:pt>
                <c:pt idx="47">
                  <c:v>sem-48</c:v>
                </c:pt>
                <c:pt idx="48">
                  <c:v>sem-49</c:v>
                </c:pt>
                <c:pt idx="49">
                  <c:v>sem-50</c:v>
                </c:pt>
                <c:pt idx="50">
                  <c:v>sem-51</c:v>
                </c:pt>
                <c:pt idx="51">
                  <c:v>sem-52</c:v>
                </c:pt>
              </c:strCache>
            </c:strRef>
          </c:cat>
          <c:val>
            <c:numRef>
              <c:f>'Cotations_porc.charcutier'!$D$13:$D$64</c:f>
              <c:numCache>
                <c:formatCode>0.00"   "</c:formatCode>
                <c:ptCount val="52"/>
                <c:pt idx="1">
                  <c:v>1.41</c:v>
                </c:pt>
                <c:pt idx="2">
                  <c:v>1.41</c:v>
                </c:pt>
                <c:pt idx="3">
                  <c:v>1.41</c:v>
                </c:pt>
                <c:pt idx="4">
                  <c:v>1.41</c:v>
                </c:pt>
                <c:pt idx="5">
                  <c:v>1.43</c:v>
                </c:pt>
                <c:pt idx="6">
                  <c:v>1.44</c:v>
                </c:pt>
                <c:pt idx="7">
                  <c:v>1.45</c:v>
                </c:pt>
                <c:pt idx="8">
                  <c:v>1.5</c:v>
                </c:pt>
                <c:pt idx="9">
                  <c:v>1.56</c:v>
                </c:pt>
                <c:pt idx="10">
                  <c:v>1.66</c:v>
                </c:pt>
                <c:pt idx="11">
                  <c:v>1.77</c:v>
                </c:pt>
                <c:pt idx="12">
                  <c:v>1.82</c:v>
                </c:pt>
                <c:pt idx="13">
                  <c:v>1.85</c:v>
                </c:pt>
                <c:pt idx="14">
                  <c:v>1.85</c:v>
                </c:pt>
                <c:pt idx="15">
                  <c:v>1.85</c:v>
                </c:pt>
                <c:pt idx="16">
                  <c:v>1.86</c:v>
                </c:pt>
                <c:pt idx="17">
                  <c:v>1.86</c:v>
                </c:pt>
                <c:pt idx="18">
                  <c:v>1.86</c:v>
                </c:pt>
                <c:pt idx="19">
                  <c:v>1.86</c:v>
                </c:pt>
                <c:pt idx="20">
                  <c:v>1.86</c:v>
                </c:pt>
                <c:pt idx="21">
                  <c:v>1.86</c:v>
                </c:pt>
                <c:pt idx="22">
                  <c:v>1.86</c:v>
                </c:pt>
                <c:pt idx="23">
                  <c:v>1.86</c:v>
                </c:pt>
                <c:pt idx="24">
                  <c:v>1.91</c:v>
                </c:pt>
                <c:pt idx="25">
                  <c:v>1.97</c:v>
                </c:pt>
                <c:pt idx="26">
                  <c:v>2.0099999999999998</c:v>
                </c:pt>
                <c:pt idx="27">
                  <c:v>2.02</c:v>
                </c:pt>
                <c:pt idx="28">
                  <c:v>2.0299999999999998</c:v>
                </c:pt>
                <c:pt idx="29">
                  <c:v>2.04</c:v>
                </c:pt>
                <c:pt idx="30">
                  <c:v>2.0699999999999998</c:v>
                </c:pt>
                <c:pt idx="31">
                  <c:v>2.13</c:v>
                </c:pt>
                <c:pt idx="32">
                  <c:v>2.16</c:v>
                </c:pt>
                <c:pt idx="33">
                  <c:v>2.1800000000000002</c:v>
                </c:pt>
                <c:pt idx="34">
                  <c:v>2.19</c:v>
                </c:pt>
                <c:pt idx="35">
                  <c:v>2.2000000000000002</c:v>
                </c:pt>
                <c:pt idx="36">
                  <c:v>2.21</c:v>
                </c:pt>
                <c:pt idx="37">
                  <c:v>2.21</c:v>
                </c:pt>
                <c:pt idx="38">
                  <c:v>2.2200000000000002</c:v>
                </c:pt>
                <c:pt idx="39">
                  <c:v>2.2200000000000002</c:v>
                </c:pt>
                <c:pt idx="40">
                  <c:v>2.2000000000000002</c:v>
                </c:pt>
                <c:pt idx="41">
                  <c:v>2.15</c:v>
                </c:pt>
                <c:pt idx="42">
                  <c:v>2.09</c:v>
                </c:pt>
                <c:pt idx="43">
                  <c:v>2.0299999999999998</c:v>
                </c:pt>
                <c:pt idx="44">
                  <c:v>1.98</c:v>
                </c:pt>
                <c:pt idx="45">
                  <c:v>1.97</c:v>
                </c:pt>
                <c:pt idx="46">
                  <c:v>1.97</c:v>
                </c:pt>
                <c:pt idx="47">
                  <c:v>1.97</c:v>
                </c:pt>
                <c:pt idx="48">
                  <c:v>1.97</c:v>
                </c:pt>
                <c:pt idx="49">
                  <c:v>1.97</c:v>
                </c:pt>
                <c:pt idx="50">
                  <c:v>1.97</c:v>
                </c:pt>
                <c:pt idx="51">
                  <c:v>1.98</c:v>
                </c:pt>
              </c:numCache>
            </c:numRef>
          </c:val>
          <c:smooth val="0"/>
          <c:extLst>
            <c:ext xmlns:c16="http://schemas.microsoft.com/office/drawing/2014/chart" uri="{C3380CC4-5D6E-409C-BE32-E72D297353CC}">
              <c16:uniqueId val="{00000003-7581-4FA7-B582-8C063D0E4441}"/>
            </c:ext>
          </c:extLst>
        </c:ser>
        <c:ser>
          <c:idx val="4"/>
          <c:order val="4"/>
          <c:tx>
            <c:strRef>
              <c:f>'Cotations_porc.charcutier'!$E$12</c:f>
              <c:strCache>
                <c:ptCount val="1"/>
                <c:pt idx="0">
                  <c:v>2023</c:v>
                </c:pt>
              </c:strCache>
            </c:strRef>
          </c:tx>
          <c:spPr>
            <a:ln>
              <a:solidFill>
                <a:schemeClr val="accent2"/>
              </a:solidFill>
            </a:ln>
          </c:spPr>
          <c:marker>
            <c:symbol val="none"/>
          </c:marker>
          <c:val>
            <c:numRef>
              <c:f>'Cotations_porc.charcutier'!$E$14:$E$64</c:f>
              <c:numCache>
                <c:formatCode>0.00"   "</c:formatCode>
                <c:ptCount val="51"/>
                <c:pt idx="0">
                  <c:v>2.06</c:v>
                </c:pt>
                <c:pt idx="1">
                  <c:v>2.11</c:v>
                </c:pt>
                <c:pt idx="2">
                  <c:v>2.17</c:v>
                </c:pt>
                <c:pt idx="3">
                  <c:v>2.2200000000000002</c:v>
                </c:pt>
                <c:pt idx="4">
                  <c:v>2.2799999999999998</c:v>
                </c:pt>
                <c:pt idx="5">
                  <c:v>2.33</c:v>
                </c:pt>
                <c:pt idx="6">
                  <c:v>2.4</c:v>
                </c:pt>
                <c:pt idx="7">
                  <c:v>2.46</c:v>
                </c:pt>
                <c:pt idx="8">
                  <c:v>2.52</c:v>
                </c:pt>
                <c:pt idx="9">
                  <c:v>2.54</c:v>
                </c:pt>
                <c:pt idx="10">
                  <c:v>2.54</c:v>
                </c:pt>
                <c:pt idx="11">
                  <c:v>2.54</c:v>
                </c:pt>
                <c:pt idx="12">
                  <c:v>2.54</c:v>
                </c:pt>
                <c:pt idx="13">
                  <c:v>2.5299999999999998</c:v>
                </c:pt>
                <c:pt idx="15">
                  <c:v>2.42</c:v>
                </c:pt>
                <c:pt idx="16">
                  <c:v>2.36</c:v>
                </c:pt>
                <c:pt idx="17">
                  <c:v>2.33</c:v>
                </c:pt>
                <c:pt idx="18">
                  <c:v>2.3199999999999998</c:v>
                </c:pt>
                <c:pt idx="19">
                  <c:v>2.3199999999999998</c:v>
                </c:pt>
                <c:pt idx="20">
                  <c:v>2.3199999999999998</c:v>
                </c:pt>
                <c:pt idx="21">
                  <c:v>2.35</c:v>
                </c:pt>
                <c:pt idx="22">
                  <c:v>2.39</c:v>
                </c:pt>
                <c:pt idx="23">
                  <c:v>2.44</c:v>
                </c:pt>
                <c:pt idx="24">
                  <c:v>2.5</c:v>
                </c:pt>
                <c:pt idx="25">
                  <c:v>2.5099999999999998</c:v>
                </c:pt>
                <c:pt idx="26">
                  <c:v>2.52</c:v>
                </c:pt>
                <c:pt idx="27">
                  <c:v>2.52</c:v>
                </c:pt>
                <c:pt idx="28">
                  <c:v>2.52</c:v>
                </c:pt>
                <c:pt idx="29">
                  <c:v>2.46</c:v>
                </c:pt>
                <c:pt idx="30">
                  <c:v>2.4</c:v>
                </c:pt>
                <c:pt idx="31">
                  <c:v>2.34</c:v>
                </c:pt>
                <c:pt idx="32">
                  <c:v>2.2799999999999998</c:v>
                </c:pt>
                <c:pt idx="33">
                  <c:v>2.2200000000000002</c:v>
                </c:pt>
                <c:pt idx="34">
                  <c:v>2.21</c:v>
                </c:pt>
                <c:pt idx="35">
                  <c:v>2.21</c:v>
                </c:pt>
                <c:pt idx="36">
                  <c:v>2.19</c:v>
                </c:pt>
                <c:pt idx="37">
                  <c:v>2.17</c:v>
                </c:pt>
                <c:pt idx="38">
                  <c:v>2.17</c:v>
                </c:pt>
                <c:pt idx="39">
                  <c:v>2.12</c:v>
                </c:pt>
                <c:pt idx="40">
                  <c:v>2.0699999999999998</c:v>
                </c:pt>
                <c:pt idx="41">
                  <c:v>2.0099999999999998</c:v>
                </c:pt>
                <c:pt idx="42">
                  <c:v>1.97</c:v>
                </c:pt>
                <c:pt idx="43">
                  <c:v>1.93</c:v>
                </c:pt>
                <c:pt idx="44">
                  <c:v>1.93</c:v>
                </c:pt>
                <c:pt idx="45">
                  <c:v>1.93</c:v>
                </c:pt>
                <c:pt idx="46">
                  <c:v>1.93</c:v>
                </c:pt>
                <c:pt idx="47">
                  <c:v>1.94</c:v>
                </c:pt>
                <c:pt idx="48">
                  <c:v>1.95</c:v>
                </c:pt>
                <c:pt idx="49">
                  <c:v>1.95</c:v>
                </c:pt>
                <c:pt idx="50">
                  <c:v>1.95</c:v>
                </c:pt>
              </c:numCache>
            </c:numRef>
          </c:val>
          <c:smooth val="0"/>
          <c:extLst>
            <c:ext xmlns:c16="http://schemas.microsoft.com/office/drawing/2014/chart" uri="{C3380CC4-5D6E-409C-BE32-E72D297353CC}">
              <c16:uniqueId val="{00000000-0F74-4E3C-A92A-CA8EEEDF6203}"/>
            </c:ext>
          </c:extLst>
        </c:ser>
        <c:ser>
          <c:idx val="3"/>
          <c:order val="5"/>
          <c:tx>
            <c:strRef>
              <c:f>'Cotations_porc.charcutier'!$F$12</c:f>
              <c:strCache>
                <c:ptCount val="1"/>
                <c:pt idx="0">
                  <c:v>2024</c:v>
                </c:pt>
              </c:strCache>
            </c:strRef>
          </c:tx>
          <c:spPr>
            <a:ln w="25400">
              <a:solidFill>
                <a:srgbClr val="00B050"/>
              </a:solidFill>
            </a:ln>
          </c:spPr>
          <c:marker>
            <c:symbol val="none"/>
          </c:marker>
          <c:val>
            <c:numRef>
              <c:f>'Cotations_porc.charcutier'!$F$13:$F$64</c:f>
              <c:numCache>
                <c:formatCode>0.00"   "</c:formatCode>
                <c:ptCount val="52"/>
                <c:pt idx="0">
                  <c:v>1.95</c:v>
                </c:pt>
                <c:pt idx="1">
                  <c:v>1.95</c:v>
                </c:pt>
                <c:pt idx="2">
                  <c:v>1.95</c:v>
                </c:pt>
                <c:pt idx="3">
                  <c:v>1.95</c:v>
                </c:pt>
                <c:pt idx="4">
                  <c:v>1.95</c:v>
                </c:pt>
                <c:pt idx="5">
                  <c:v>1.96</c:v>
                </c:pt>
                <c:pt idx="6">
                  <c:v>1.97</c:v>
                </c:pt>
                <c:pt idx="7">
                  <c:v>2.04</c:v>
                </c:pt>
                <c:pt idx="8">
                  <c:v>2.1</c:v>
                </c:pt>
                <c:pt idx="9">
                  <c:v>2.15</c:v>
                </c:pt>
                <c:pt idx="10">
                  <c:v>2.1800000000000002</c:v>
                </c:pt>
                <c:pt idx="11">
                  <c:v>2.2000000000000002</c:v>
                </c:pt>
                <c:pt idx="12">
                  <c:v>2.2400000000000002</c:v>
                </c:pt>
                <c:pt idx="13">
                  <c:v>2.23</c:v>
                </c:pt>
                <c:pt idx="14">
                  <c:v>2.2400000000000002</c:v>
                </c:pt>
                <c:pt idx="15">
                  <c:v>2.23</c:v>
                </c:pt>
                <c:pt idx="16">
                  <c:v>2.2400000000000002</c:v>
                </c:pt>
                <c:pt idx="18">
                  <c:v>2.2200000000000002</c:v>
                </c:pt>
                <c:pt idx="19">
                  <c:v>2.21</c:v>
                </c:pt>
                <c:pt idx="20">
                  <c:v>2.21</c:v>
                </c:pt>
                <c:pt idx="21">
                  <c:v>2.21</c:v>
                </c:pt>
                <c:pt idx="22">
                  <c:v>2.2000000000000002</c:v>
                </c:pt>
                <c:pt idx="23">
                  <c:v>2.19</c:v>
                </c:pt>
                <c:pt idx="24">
                  <c:v>2.2000000000000002</c:v>
                </c:pt>
                <c:pt idx="25">
                  <c:v>2.2200000000000002</c:v>
                </c:pt>
                <c:pt idx="26">
                  <c:v>2.2599999999999998</c:v>
                </c:pt>
                <c:pt idx="27">
                  <c:v>2.2999999999999998</c:v>
                </c:pt>
                <c:pt idx="28">
                  <c:v>2.34</c:v>
                </c:pt>
                <c:pt idx="29">
                  <c:v>2.33</c:v>
                </c:pt>
                <c:pt idx="30">
                  <c:v>2.33</c:v>
                </c:pt>
                <c:pt idx="31">
                  <c:v>2.33</c:v>
                </c:pt>
                <c:pt idx="32">
                  <c:v>2.2400000000000002</c:v>
                </c:pt>
                <c:pt idx="33">
                  <c:v>2.1800000000000002</c:v>
                </c:pt>
                <c:pt idx="34">
                  <c:v>2.12</c:v>
                </c:pt>
                <c:pt idx="35">
                  <c:v>2.08</c:v>
                </c:pt>
                <c:pt idx="36">
                  <c:v>2.0699999999999998</c:v>
                </c:pt>
                <c:pt idx="37">
                  <c:v>2.0699999999999998</c:v>
                </c:pt>
                <c:pt idx="38">
                  <c:v>2.04</c:v>
                </c:pt>
                <c:pt idx="39">
                  <c:v>2</c:v>
                </c:pt>
                <c:pt idx="40">
                  <c:v>1.98</c:v>
                </c:pt>
                <c:pt idx="41">
                  <c:v>1.96</c:v>
                </c:pt>
                <c:pt idx="42">
                  <c:v>1.93</c:v>
                </c:pt>
                <c:pt idx="43">
                  <c:v>1.91</c:v>
                </c:pt>
                <c:pt idx="44">
                  <c:v>1.91</c:v>
                </c:pt>
                <c:pt idx="45">
                  <c:v>1.9</c:v>
                </c:pt>
                <c:pt idx="46">
                  <c:v>1.88</c:v>
                </c:pt>
              </c:numCache>
            </c:numRef>
          </c:val>
          <c:smooth val="0"/>
          <c:extLst>
            <c:ext xmlns:c16="http://schemas.microsoft.com/office/drawing/2014/chart" uri="{C3380CC4-5D6E-409C-BE32-E72D297353CC}">
              <c16:uniqueId val="{00000000-67E5-498E-8B9B-96F26286DF03}"/>
            </c:ext>
          </c:extLst>
        </c:ser>
        <c:dLbls>
          <c:showLegendKey val="0"/>
          <c:showVal val="0"/>
          <c:showCatName val="0"/>
          <c:showSerName val="0"/>
          <c:showPercent val="0"/>
          <c:showBubbleSize val="0"/>
        </c:dLbls>
        <c:smooth val="0"/>
        <c:axId val="1604740976"/>
        <c:axId val="1"/>
        <c:extLst>
          <c:ext xmlns:c15="http://schemas.microsoft.com/office/drawing/2012/chart" uri="{02D57815-91ED-43cb-92C2-25804820EDAC}">
            <c15:filteredLineSeries>
              <c15:ser>
                <c:idx val="6"/>
                <c:order val="1"/>
                <c:tx>
                  <c:strRef>
                    <c:extLst>
                      <c:ext uri="{02D57815-91ED-43cb-92C2-25804820EDAC}">
                        <c15:formulaRef>
                          <c15:sqref>'cotations_porc.charcutier'!#REF!</c15:sqref>
                        </c15:formulaRef>
                      </c:ext>
                    </c:extLst>
                    <c:strCache>
                      <c:ptCount val="1"/>
                      <c:pt idx="0">
                        <c:v>#REF!</c:v>
                      </c:pt>
                    </c:strCache>
                  </c:strRef>
                </c:tx>
                <c:spPr>
                  <a:ln w="25400">
                    <a:solidFill>
                      <a:srgbClr val="92D050"/>
                    </a:solidFill>
                  </a:ln>
                </c:spPr>
                <c:marker>
                  <c:symbol val="none"/>
                </c:marker>
                <c:cat>
                  <c:strRef>
                    <c:extLst>
                      <c:ext uri="{02D57815-91ED-43cb-92C2-25804820EDAC}">
                        <c15:formulaRef>
                          <c15:sqref>'Cotations_porc.charcutier'!$B$13:$B$64</c15:sqref>
                        </c15:formulaRef>
                      </c:ext>
                    </c:extLst>
                    <c:strCache>
                      <c:ptCount val="52"/>
                      <c:pt idx="0">
                        <c:v>sem-1</c:v>
                      </c:pt>
                      <c:pt idx="1">
                        <c:v>sem-2</c:v>
                      </c:pt>
                      <c:pt idx="2">
                        <c:v>sem-3</c:v>
                      </c:pt>
                      <c:pt idx="3">
                        <c:v>sem-4</c:v>
                      </c:pt>
                      <c:pt idx="4">
                        <c:v>sem-5</c:v>
                      </c:pt>
                      <c:pt idx="5">
                        <c:v>sem-6</c:v>
                      </c:pt>
                      <c:pt idx="6">
                        <c:v>sem-7</c:v>
                      </c:pt>
                      <c:pt idx="7">
                        <c:v>sem-8</c:v>
                      </c:pt>
                      <c:pt idx="8">
                        <c:v>sem-9</c:v>
                      </c:pt>
                      <c:pt idx="9">
                        <c:v>sem-10</c:v>
                      </c:pt>
                      <c:pt idx="10">
                        <c:v>sem-11</c:v>
                      </c:pt>
                      <c:pt idx="11">
                        <c:v>sem-12</c:v>
                      </c:pt>
                      <c:pt idx="12">
                        <c:v>sem-13</c:v>
                      </c:pt>
                      <c:pt idx="13">
                        <c:v>sem-14</c:v>
                      </c:pt>
                      <c:pt idx="14">
                        <c:v>sem-15</c:v>
                      </c:pt>
                      <c:pt idx="15">
                        <c:v>sem-16</c:v>
                      </c:pt>
                      <c:pt idx="16">
                        <c:v>sem-17</c:v>
                      </c:pt>
                      <c:pt idx="17">
                        <c:v>sem-18</c:v>
                      </c:pt>
                      <c:pt idx="18">
                        <c:v>sem-19</c:v>
                      </c:pt>
                      <c:pt idx="19">
                        <c:v>sem-20</c:v>
                      </c:pt>
                      <c:pt idx="20">
                        <c:v>sem-21</c:v>
                      </c:pt>
                      <c:pt idx="21">
                        <c:v>sem-22</c:v>
                      </c:pt>
                      <c:pt idx="22">
                        <c:v>sem-23</c:v>
                      </c:pt>
                      <c:pt idx="23">
                        <c:v>sem-24</c:v>
                      </c:pt>
                      <c:pt idx="24">
                        <c:v>sem-25</c:v>
                      </c:pt>
                      <c:pt idx="25">
                        <c:v>sem-26</c:v>
                      </c:pt>
                      <c:pt idx="26">
                        <c:v>sem-27</c:v>
                      </c:pt>
                      <c:pt idx="27">
                        <c:v>sem-28</c:v>
                      </c:pt>
                      <c:pt idx="28">
                        <c:v>sem-29</c:v>
                      </c:pt>
                      <c:pt idx="29">
                        <c:v>sem-30</c:v>
                      </c:pt>
                      <c:pt idx="30">
                        <c:v>sem-31</c:v>
                      </c:pt>
                      <c:pt idx="31">
                        <c:v>sem-32</c:v>
                      </c:pt>
                      <c:pt idx="32">
                        <c:v>sem-33</c:v>
                      </c:pt>
                      <c:pt idx="33">
                        <c:v>sem-34</c:v>
                      </c:pt>
                      <c:pt idx="34">
                        <c:v>sem-35</c:v>
                      </c:pt>
                      <c:pt idx="35">
                        <c:v>sem-36</c:v>
                      </c:pt>
                      <c:pt idx="36">
                        <c:v>sem-37</c:v>
                      </c:pt>
                      <c:pt idx="37">
                        <c:v>sem-38</c:v>
                      </c:pt>
                      <c:pt idx="38">
                        <c:v>sem-39</c:v>
                      </c:pt>
                      <c:pt idx="39">
                        <c:v>sem-40</c:v>
                      </c:pt>
                      <c:pt idx="40">
                        <c:v>sem-41</c:v>
                      </c:pt>
                      <c:pt idx="41">
                        <c:v>sem-42</c:v>
                      </c:pt>
                      <c:pt idx="42">
                        <c:v>sem-43</c:v>
                      </c:pt>
                      <c:pt idx="43">
                        <c:v>sem-44</c:v>
                      </c:pt>
                      <c:pt idx="44">
                        <c:v>sem-45</c:v>
                      </c:pt>
                      <c:pt idx="45">
                        <c:v>sem-46</c:v>
                      </c:pt>
                      <c:pt idx="46">
                        <c:v>sem-47</c:v>
                      </c:pt>
                      <c:pt idx="47">
                        <c:v>sem-48</c:v>
                      </c:pt>
                      <c:pt idx="48">
                        <c:v>sem-49</c:v>
                      </c:pt>
                      <c:pt idx="49">
                        <c:v>sem-50</c:v>
                      </c:pt>
                      <c:pt idx="50">
                        <c:v>sem-51</c:v>
                      </c:pt>
                      <c:pt idx="51">
                        <c:v>sem-52</c:v>
                      </c:pt>
                    </c:strCache>
                  </c:strRef>
                </c:cat>
                <c:val>
                  <c:numRef>
                    <c:extLst>
                      <c:ext uri="{02D57815-91ED-43cb-92C2-25804820EDAC}">
                        <c15:formulaRef>
                          <c15:sqref>'cotations_porc.charcutier'!#REF!</c15:sqref>
                        </c15:formulaRef>
                      </c:ext>
                    </c:extLst>
                    <c:numCache>
                      <c:formatCode>General</c:formatCode>
                      <c:ptCount val="1"/>
                      <c:pt idx="0">
                        <c:v>1</c:v>
                      </c:pt>
                    </c:numCache>
                  </c:numRef>
                </c:val>
                <c:smooth val="0"/>
                <c:extLst>
                  <c:ext xmlns:c16="http://schemas.microsoft.com/office/drawing/2014/chart" uri="{C3380CC4-5D6E-409C-BE32-E72D297353CC}">
                    <c16:uniqueId val="{00000001-7581-4FA7-B582-8C063D0E4441}"/>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'cotations_porc.charcutier'!#REF!</c15:sqref>
                        </c15:formulaRef>
                      </c:ext>
                    </c:extLst>
                    <c:strCache>
                      <c:ptCount val="1"/>
                      <c:pt idx="0">
                        <c:v>#REF!</c:v>
                      </c:pt>
                    </c:strCache>
                  </c:strRef>
                </c:tx>
                <c:spPr>
                  <a:ln w="25400">
                    <a:solidFill>
                      <a:schemeClr val="accent1"/>
                    </a:solidFill>
                    <a:prstDash val="solid"/>
                  </a:ln>
                </c:spPr>
                <c:marker>
                  <c:symbol val="none"/>
                </c:marker>
                <c:cat>
                  <c:strRef>
                    <c:extLst xmlns:c15="http://schemas.microsoft.com/office/drawing/2012/chart">
                      <c:ext xmlns:c15="http://schemas.microsoft.com/office/drawing/2012/chart" uri="{02D57815-91ED-43cb-92C2-25804820EDAC}">
                        <c15:formulaRef>
                          <c15:sqref>'Cotations_porc.charcutier'!$B$13:$B$64</c15:sqref>
                        </c15:formulaRef>
                      </c:ext>
                    </c:extLst>
                    <c:strCache>
                      <c:ptCount val="52"/>
                      <c:pt idx="0">
                        <c:v>sem-1</c:v>
                      </c:pt>
                      <c:pt idx="1">
                        <c:v>sem-2</c:v>
                      </c:pt>
                      <c:pt idx="2">
                        <c:v>sem-3</c:v>
                      </c:pt>
                      <c:pt idx="3">
                        <c:v>sem-4</c:v>
                      </c:pt>
                      <c:pt idx="4">
                        <c:v>sem-5</c:v>
                      </c:pt>
                      <c:pt idx="5">
                        <c:v>sem-6</c:v>
                      </c:pt>
                      <c:pt idx="6">
                        <c:v>sem-7</c:v>
                      </c:pt>
                      <c:pt idx="7">
                        <c:v>sem-8</c:v>
                      </c:pt>
                      <c:pt idx="8">
                        <c:v>sem-9</c:v>
                      </c:pt>
                      <c:pt idx="9">
                        <c:v>sem-10</c:v>
                      </c:pt>
                      <c:pt idx="10">
                        <c:v>sem-11</c:v>
                      </c:pt>
                      <c:pt idx="11">
                        <c:v>sem-12</c:v>
                      </c:pt>
                      <c:pt idx="12">
                        <c:v>sem-13</c:v>
                      </c:pt>
                      <c:pt idx="13">
                        <c:v>sem-14</c:v>
                      </c:pt>
                      <c:pt idx="14">
                        <c:v>sem-15</c:v>
                      </c:pt>
                      <c:pt idx="15">
                        <c:v>sem-16</c:v>
                      </c:pt>
                      <c:pt idx="16">
                        <c:v>sem-17</c:v>
                      </c:pt>
                      <c:pt idx="17">
                        <c:v>sem-18</c:v>
                      </c:pt>
                      <c:pt idx="18">
                        <c:v>sem-19</c:v>
                      </c:pt>
                      <c:pt idx="19">
                        <c:v>sem-20</c:v>
                      </c:pt>
                      <c:pt idx="20">
                        <c:v>sem-21</c:v>
                      </c:pt>
                      <c:pt idx="21">
                        <c:v>sem-22</c:v>
                      </c:pt>
                      <c:pt idx="22">
                        <c:v>sem-23</c:v>
                      </c:pt>
                      <c:pt idx="23">
                        <c:v>sem-24</c:v>
                      </c:pt>
                      <c:pt idx="24">
                        <c:v>sem-25</c:v>
                      </c:pt>
                      <c:pt idx="25">
                        <c:v>sem-26</c:v>
                      </c:pt>
                      <c:pt idx="26">
                        <c:v>sem-27</c:v>
                      </c:pt>
                      <c:pt idx="27">
                        <c:v>sem-28</c:v>
                      </c:pt>
                      <c:pt idx="28">
                        <c:v>sem-29</c:v>
                      </c:pt>
                      <c:pt idx="29">
                        <c:v>sem-30</c:v>
                      </c:pt>
                      <c:pt idx="30">
                        <c:v>sem-31</c:v>
                      </c:pt>
                      <c:pt idx="31">
                        <c:v>sem-32</c:v>
                      </c:pt>
                      <c:pt idx="32">
                        <c:v>sem-33</c:v>
                      </c:pt>
                      <c:pt idx="33">
                        <c:v>sem-34</c:v>
                      </c:pt>
                      <c:pt idx="34">
                        <c:v>sem-35</c:v>
                      </c:pt>
                      <c:pt idx="35">
                        <c:v>sem-36</c:v>
                      </c:pt>
                      <c:pt idx="36">
                        <c:v>sem-37</c:v>
                      </c:pt>
                      <c:pt idx="37">
                        <c:v>sem-38</c:v>
                      </c:pt>
                      <c:pt idx="38">
                        <c:v>sem-39</c:v>
                      </c:pt>
                      <c:pt idx="39">
                        <c:v>sem-40</c:v>
                      </c:pt>
                      <c:pt idx="40">
                        <c:v>sem-41</c:v>
                      </c:pt>
                      <c:pt idx="41">
                        <c:v>sem-42</c:v>
                      </c:pt>
                      <c:pt idx="42">
                        <c:v>sem-43</c:v>
                      </c:pt>
                      <c:pt idx="43">
                        <c:v>sem-44</c:v>
                      </c:pt>
                      <c:pt idx="44">
                        <c:v>sem-45</c:v>
                      </c:pt>
                      <c:pt idx="45">
                        <c:v>sem-46</c:v>
                      </c:pt>
                      <c:pt idx="46">
                        <c:v>sem-47</c:v>
                      </c:pt>
                      <c:pt idx="47">
                        <c:v>sem-48</c:v>
                      </c:pt>
                      <c:pt idx="48">
                        <c:v>sem-49</c:v>
                      </c:pt>
                      <c:pt idx="49">
                        <c:v>sem-50</c:v>
                      </c:pt>
                      <c:pt idx="50">
                        <c:v>sem-51</c:v>
                      </c:pt>
                      <c:pt idx="51">
                        <c:v>sem-52</c:v>
                      </c:pt>
                    </c:strCache>
                  </c:strRef>
                </c:cat>
                <c:val>
                  <c:numRef>
                    <c:extLst xmlns:c15="http://schemas.microsoft.com/office/drawing/2012/chart">
                      <c:ext xmlns:c15="http://schemas.microsoft.com/office/drawing/2012/chart" uri="{02D57815-91ED-43cb-92C2-25804820EDAC}">
                        <c15:formulaRef>
                          <c15:sqref>'cotations_porc.charcutier'!#REF!</c15:sqref>
                        </c15:formulaRef>
                      </c:ext>
                    </c:extLst>
                    <c:numCache>
                      <c:formatCode>General</c:formatCode>
                      <c:ptCount val="1"/>
                      <c:pt idx="0">
                        <c:v>1</c:v>
                      </c:pt>
                    </c:numCache>
                  </c:numRef>
                </c:val>
                <c:smooth val="0"/>
                <c:extLst xmlns:c15="http://schemas.microsoft.com/office/drawing/2012/chart">
                  <c:ext xmlns:c16="http://schemas.microsoft.com/office/drawing/2014/chart" uri="{C3380CC4-5D6E-409C-BE32-E72D297353CC}">
                    <c16:uniqueId val="{00000002-7581-4FA7-B582-8C063D0E4441}"/>
                  </c:ext>
                </c:extLst>
              </c15:ser>
            </c15:filteredLineSeries>
          </c:ext>
        </c:extLst>
      </c:lineChart>
      <c:catAx>
        <c:axId val="1604740976"/>
        <c:scaling>
          <c:orientation val="minMax"/>
        </c:scaling>
        <c:delete val="0"/>
        <c:axPos val="b"/>
        <c:numFmt formatCode="General" sourceLinked="1"/>
        <c:majorTickMark val="out"/>
        <c:minorTickMark val="none"/>
        <c:tickLblPos val="nextTo"/>
        <c:spPr>
          <a:ln w="9525">
            <a:solidFill>
              <a:schemeClr val="tx1">
                <a:lumMod val="50000"/>
                <a:lumOff val="50000"/>
              </a:schemeClr>
            </a:solidFill>
            <a:prstDash val="solid"/>
          </a:ln>
        </c:spPr>
        <c:txPr>
          <a:bodyPr rot="0" vert="horz"/>
          <a:lstStyle/>
          <a:p>
            <a:pPr>
              <a:defRPr sz="800" b="0" i="0" u="none" strike="noStrike" baseline="0">
                <a:solidFill>
                  <a:srgbClr val="000000"/>
                </a:solidFill>
                <a:latin typeface="Marianne"/>
                <a:ea typeface="Marianne"/>
                <a:cs typeface="Marianne"/>
              </a:defRPr>
            </a:pPr>
            <a:endParaRPr lang="fr-FR"/>
          </a:p>
        </c:txPr>
        <c:crossAx val="1"/>
        <c:crosses val="autoZero"/>
        <c:auto val="1"/>
        <c:lblAlgn val="ctr"/>
        <c:lblOffset val="100"/>
        <c:tickLblSkip val="4"/>
        <c:tickMarkSkip val="4"/>
        <c:noMultiLvlLbl val="0"/>
      </c:catAx>
      <c:valAx>
        <c:axId val="1"/>
        <c:scaling>
          <c:orientation val="minMax"/>
          <c:max val="2.6"/>
          <c:min val="1"/>
        </c:scaling>
        <c:delete val="0"/>
        <c:axPos val="l"/>
        <c:majorGridlines>
          <c:spPr>
            <a:ln w="3175">
              <a:solidFill>
                <a:srgbClr val="999999"/>
              </a:solidFill>
              <a:prstDash val="sysDash"/>
            </a:ln>
          </c:spPr>
        </c:majorGridlines>
        <c:numFmt formatCode="0.0" sourceLinked="0"/>
        <c:majorTickMark val="out"/>
        <c:minorTickMark val="none"/>
        <c:tickLblPos val="nextTo"/>
        <c:spPr>
          <a:ln w="12700">
            <a:solidFill>
              <a:schemeClr val="bg2"/>
            </a:solidFill>
            <a:prstDash val="solid"/>
          </a:ln>
        </c:spPr>
        <c:txPr>
          <a:bodyPr rot="0" vert="horz"/>
          <a:lstStyle/>
          <a:p>
            <a:pPr>
              <a:defRPr sz="800" b="0" i="0" u="none" strike="noStrike" baseline="0">
                <a:solidFill>
                  <a:srgbClr val="000000"/>
                </a:solidFill>
                <a:latin typeface="Marianne"/>
                <a:ea typeface="Marianne"/>
                <a:cs typeface="Marianne"/>
              </a:defRPr>
            </a:pPr>
            <a:endParaRPr lang="fr-FR"/>
          </a:p>
        </c:txPr>
        <c:crossAx val="1604740976"/>
        <c:crossesAt val="1"/>
        <c:crossBetween val="midCat"/>
        <c:majorUnit val="0.2"/>
        <c:minorUnit val="0.1"/>
      </c:valAx>
      <c:spPr>
        <a:noFill/>
        <a:ln w="25400">
          <a:noFill/>
        </a:ln>
      </c:spPr>
    </c:plotArea>
    <c:legend>
      <c:legendPos val="r"/>
      <c:layout>
        <c:manualLayout>
          <c:xMode val="edge"/>
          <c:yMode val="edge"/>
          <c:x val="7.8979852969816758E-2"/>
          <c:y val="0.84079856895267979"/>
          <c:w val="0.83849759105660426"/>
          <c:h val="0.15920150199594887"/>
        </c:manualLayout>
      </c:layout>
      <c:overlay val="0"/>
      <c:spPr>
        <a:noFill/>
        <a:ln w="25400">
          <a:noFill/>
        </a:ln>
      </c:spPr>
      <c:txPr>
        <a:bodyPr/>
        <a:lstStyle/>
        <a:p>
          <a:pPr>
            <a:defRPr sz="1000" b="0" i="0" u="none" strike="noStrike" baseline="0">
              <a:solidFill>
                <a:srgbClr val="000000"/>
              </a:solidFill>
              <a:latin typeface="Marianne"/>
              <a:ea typeface="Marianne"/>
              <a:cs typeface="Marianne"/>
            </a:defRPr>
          </a:pPr>
          <a:endParaRPr lang="fr-FR"/>
        </a:p>
      </c:txPr>
    </c:legend>
    <c:plotVisOnly val="1"/>
    <c:dispBlanksAs val="gap"/>
    <c:showDLblsOverMax val="0"/>
  </c:chart>
  <c:spPr>
    <a:solidFill>
      <a:srgbClr val="FFFFFF"/>
    </a:solidFill>
    <a:ln w="6350">
      <a:noFill/>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51180555555555551" footer="0.51180555555555551"/>
    <c:pageSetup firstPageNumber="0"/>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Marianne"/>
                <a:ea typeface="Marianne"/>
                <a:cs typeface="Marianne"/>
              </a:defRPr>
            </a:pPr>
            <a:r>
              <a:rPr lang="fr-FR" sz="1000"/>
              <a:t>Indice base</a:t>
            </a:r>
            <a:r>
              <a:rPr lang="fr-FR" sz="1000" baseline="0"/>
              <a:t> 100 en 2020</a:t>
            </a:r>
            <a:endParaRPr lang="fr-FR" sz="1000"/>
          </a:p>
        </c:rich>
      </c:tx>
      <c:layout>
        <c:manualLayout>
          <c:xMode val="edge"/>
          <c:yMode val="edge"/>
          <c:x val="3.9079072335209443E-2"/>
          <c:y val="4.7389527128781035E-2"/>
        </c:manualLayout>
      </c:layout>
      <c:overlay val="0"/>
    </c:title>
    <c:autoTitleDeleted val="0"/>
    <c:plotArea>
      <c:layout>
        <c:manualLayout>
          <c:layoutTarget val="inner"/>
          <c:xMode val="edge"/>
          <c:yMode val="edge"/>
          <c:x val="8.3505738253306566E-2"/>
          <c:y val="0.15563012754163316"/>
          <c:w val="0.88190299762178748"/>
          <c:h val="0.62147212405741303"/>
        </c:manualLayout>
      </c:layout>
      <c:lineChart>
        <c:grouping val="standard"/>
        <c:varyColors val="0"/>
        <c:ser>
          <c:idx val="0"/>
          <c:order val="0"/>
          <c:tx>
            <c:strRef>
              <c:f>IPAMPA_aliment_porc!$B$12</c:f>
              <c:strCache>
                <c:ptCount val="1"/>
                <c:pt idx="0">
                  <c:v>2020</c:v>
                </c:pt>
              </c:strCache>
            </c:strRef>
          </c:tx>
          <c:spPr>
            <a:ln w="25400">
              <a:solidFill>
                <a:srgbClr val="991A00"/>
              </a:solidFill>
              <a:prstDash val="sysDash"/>
            </a:ln>
          </c:spPr>
          <c:marker>
            <c:symbol val="none"/>
          </c:marker>
          <c:cat>
            <c:strRef>
              <c:f>[1]IPAMPA_aliment_porc!$A$13:$A$24</c:f>
              <c:strCache>
                <c:ptCount val="12"/>
                <c:pt idx="0">
                  <c:v>janv</c:v>
                </c:pt>
                <c:pt idx="1">
                  <c:v>fév</c:v>
                </c:pt>
                <c:pt idx="2">
                  <c:v>mars</c:v>
                </c:pt>
                <c:pt idx="3">
                  <c:v>avril</c:v>
                </c:pt>
                <c:pt idx="4">
                  <c:v>mai</c:v>
                </c:pt>
                <c:pt idx="5">
                  <c:v>juin</c:v>
                </c:pt>
                <c:pt idx="6">
                  <c:v>juillet</c:v>
                </c:pt>
                <c:pt idx="7">
                  <c:v>août</c:v>
                </c:pt>
                <c:pt idx="8">
                  <c:v>sept</c:v>
                </c:pt>
                <c:pt idx="9">
                  <c:v>oct</c:v>
                </c:pt>
                <c:pt idx="10">
                  <c:v>nov</c:v>
                </c:pt>
                <c:pt idx="11">
                  <c:v>déc</c:v>
                </c:pt>
              </c:strCache>
            </c:strRef>
          </c:cat>
          <c:val>
            <c:numRef>
              <c:f>IPAMPA_aliment_porc!$B$13:$B$24</c:f>
              <c:numCache>
                <c:formatCode>#,##0.00</c:formatCode>
                <c:ptCount val="12"/>
                <c:pt idx="0">
                  <c:v>97.8</c:v>
                </c:pt>
                <c:pt idx="1">
                  <c:v>98.4</c:v>
                </c:pt>
                <c:pt idx="2">
                  <c:v>99.3</c:v>
                </c:pt>
                <c:pt idx="3">
                  <c:v>99.9</c:v>
                </c:pt>
                <c:pt idx="4">
                  <c:v>100.5</c:v>
                </c:pt>
                <c:pt idx="5">
                  <c:v>100.6</c:v>
                </c:pt>
                <c:pt idx="6">
                  <c:v>100.2</c:v>
                </c:pt>
                <c:pt idx="7">
                  <c:v>99.8</c:v>
                </c:pt>
                <c:pt idx="8">
                  <c:v>99.7</c:v>
                </c:pt>
                <c:pt idx="9">
                  <c:v>100.3</c:v>
                </c:pt>
                <c:pt idx="10">
                  <c:v>101.3</c:v>
                </c:pt>
                <c:pt idx="11">
                  <c:v>102.4</c:v>
                </c:pt>
              </c:numCache>
            </c:numRef>
          </c:val>
          <c:smooth val="0"/>
          <c:extLst>
            <c:ext xmlns:c16="http://schemas.microsoft.com/office/drawing/2014/chart" uri="{C3380CC4-5D6E-409C-BE32-E72D297353CC}">
              <c16:uniqueId val="{00000000-56F2-4B0D-A421-00FF9114696E}"/>
            </c:ext>
          </c:extLst>
        </c:ser>
        <c:ser>
          <c:idx val="1"/>
          <c:order val="1"/>
          <c:tx>
            <c:strRef>
              <c:f>IPAMPA_aliment_porc!$C$12</c:f>
              <c:strCache>
                <c:ptCount val="1"/>
                <c:pt idx="0">
                  <c:v>2021</c:v>
                </c:pt>
              </c:strCache>
            </c:strRef>
          </c:tx>
          <c:spPr>
            <a:ln w="25400">
              <a:solidFill>
                <a:schemeClr val="tx1">
                  <a:lumMod val="65000"/>
                  <a:lumOff val="35000"/>
                </a:schemeClr>
              </a:solidFill>
              <a:prstDash val="solid"/>
            </a:ln>
          </c:spPr>
          <c:marker>
            <c:symbol val="none"/>
          </c:marker>
          <c:cat>
            <c:strRef>
              <c:f>[1]IPAMPA_aliment_porc!$A$13:$A$24</c:f>
              <c:strCache>
                <c:ptCount val="12"/>
                <c:pt idx="0">
                  <c:v>janv</c:v>
                </c:pt>
                <c:pt idx="1">
                  <c:v>fév</c:v>
                </c:pt>
                <c:pt idx="2">
                  <c:v>mars</c:v>
                </c:pt>
                <c:pt idx="3">
                  <c:v>avril</c:v>
                </c:pt>
                <c:pt idx="4">
                  <c:v>mai</c:v>
                </c:pt>
                <c:pt idx="5">
                  <c:v>juin</c:v>
                </c:pt>
                <c:pt idx="6">
                  <c:v>juillet</c:v>
                </c:pt>
                <c:pt idx="7">
                  <c:v>août</c:v>
                </c:pt>
                <c:pt idx="8">
                  <c:v>sept</c:v>
                </c:pt>
                <c:pt idx="9">
                  <c:v>oct</c:v>
                </c:pt>
                <c:pt idx="10">
                  <c:v>nov</c:v>
                </c:pt>
                <c:pt idx="11">
                  <c:v>déc</c:v>
                </c:pt>
              </c:strCache>
            </c:strRef>
          </c:cat>
          <c:val>
            <c:numRef>
              <c:f>IPAMPA_aliment_porc!$C$13:$C$24</c:f>
              <c:numCache>
                <c:formatCode>0.00"   "</c:formatCode>
                <c:ptCount val="12"/>
                <c:pt idx="0">
                  <c:v>104.6</c:v>
                </c:pt>
                <c:pt idx="1">
                  <c:v>106.9</c:v>
                </c:pt>
                <c:pt idx="2">
                  <c:v>108.4</c:v>
                </c:pt>
                <c:pt idx="3">
                  <c:v>109.7</c:v>
                </c:pt>
                <c:pt idx="4">
                  <c:v>111</c:v>
                </c:pt>
                <c:pt idx="5">
                  <c:v>111.5</c:v>
                </c:pt>
                <c:pt idx="6">
                  <c:v>112</c:v>
                </c:pt>
                <c:pt idx="7">
                  <c:v>111.9</c:v>
                </c:pt>
                <c:pt idx="8">
                  <c:v>113.2</c:v>
                </c:pt>
                <c:pt idx="9">
                  <c:v>114.8</c:v>
                </c:pt>
                <c:pt idx="10">
                  <c:v>117.5</c:v>
                </c:pt>
                <c:pt idx="11">
                  <c:v>120.3</c:v>
                </c:pt>
              </c:numCache>
            </c:numRef>
          </c:val>
          <c:smooth val="0"/>
          <c:extLst>
            <c:ext xmlns:c16="http://schemas.microsoft.com/office/drawing/2014/chart" uri="{C3380CC4-5D6E-409C-BE32-E72D297353CC}">
              <c16:uniqueId val="{00000001-56F2-4B0D-A421-00FF9114696E}"/>
            </c:ext>
          </c:extLst>
        </c:ser>
        <c:ser>
          <c:idx val="4"/>
          <c:order val="2"/>
          <c:tx>
            <c:strRef>
              <c:f>IPAMPA_aliment_porc!$D$12</c:f>
              <c:strCache>
                <c:ptCount val="1"/>
                <c:pt idx="0">
                  <c:v>2022</c:v>
                </c:pt>
              </c:strCache>
            </c:strRef>
          </c:tx>
          <c:spPr>
            <a:ln w="25400">
              <a:solidFill>
                <a:schemeClr val="accent1"/>
              </a:solidFill>
            </a:ln>
          </c:spPr>
          <c:marker>
            <c:symbol val="none"/>
          </c:marker>
          <c:cat>
            <c:strRef>
              <c:f>[1]IPAMPA_aliment_porc!$A$13:$A$24</c:f>
              <c:strCache>
                <c:ptCount val="12"/>
                <c:pt idx="0">
                  <c:v>janv</c:v>
                </c:pt>
                <c:pt idx="1">
                  <c:v>fév</c:v>
                </c:pt>
                <c:pt idx="2">
                  <c:v>mars</c:v>
                </c:pt>
                <c:pt idx="3">
                  <c:v>avril</c:v>
                </c:pt>
                <c:pt idx="4">
                  <c:v>mai</c:v>
                </c:pt>
                <c:pt idx="5">
                  <c:v>juin</c:v>
                </c:pt>
                <c:pt idx="6">
                  <c:v>juillet</c:v>
                </c:pt>
                <c:pt idx="7">
                  <c:v>août</c:v>
                </c:pt>
                <c:pt idx="8">
                  <c:v>sept</c:v>
                </c:pt>
                <c:pt idx="9">
                  <c:v>oct</c:v>
                </c:pt>
                <c:pt idx="10">
                  <c:v>nov</c:v>
                </c:pt>
                <c:pt idx="11">
                  <c:v>déc</c:v>
                </c:pt>
              </c:strCache>
            </c:strRef>
          </c:cat>
          <c:val>
            <c:numRef>
              <c:f>IPAMPA_aliment_porc!$D$13:$D$24</c:f>
              <c:numCache>
                <c:formatCode>0.00"   "</c:formatCode>
                <c:ptCount val="12"/>
                <c:pt idx="0">
                  <c:v>123.4</c:v>
                </c:pt>
                <c:pt idx="1">
                  <c:v>125.8</c:v>
                </c:pt>
                <c:pt idx="2">
                  <c:v>129.19999999999999</c:v>
                </c:pt>
                <c:pt idx="3">
                  <c:v>137.69999999999999</c:v>
                </c:pt>
                <c:pt idx="4">
                  <c:v>144.69999999999999</c:v>
                </c:pt>
                <c:pt idx="5">
                  <c:v>148.69999999999999</c:v>
                </c:pt>
                <c:pt idx="6">
                  <c:v>151.4</c:v>
                </c:pt>
                <c:pt idx="7">
                  <c:v>151.69999999999999</c:v>
                </c:pt>
                <c:pt idx="8">
                  <c:v>151.4</c:v>
                </c:pt>
                <c:pt idx="9">
                  <c:v>151.4</c:v>
                </c:pt>
                <c:pt idx="10">
                  <c:v>151.80000000000001</c:v>
                </c:pt>
                <c:pt idx="11">
                  <c:v>152.1</c:v>
                </c:pt>
              </c:numCache>
            </c:numRef>
          </c:val>
          <c:smooth val="0"/>
          <c:extLst>
            <c:ext xmlns:c16="http://schemas.microsoft.com/office/drawing/2014/chart" uri="{C3380CC4-5D6E-409C-BE32-E72D297353CC}">
              <c16:uniqueId val="{00000002-56F2-4B0D-A421-00FF9114696E}"/>
            </c:ext>
          </c:extLst>
        </c:ser>
        <c:ser>
          <c:idx val="2"/>
          <c:order val="3"/>
          <c:tx>
            <c:strRef>
              <c:f>IPAMPA_aliment_porc!$E$12</c:f>
              <c:strCache>
                <c:ptCount val="1"/>
                <c:pt idx="0">
                  <c:v>2023</c:v>
                </c:pt>
              </c:strCache>
            </c:strRef>
          </c:tx>
          <c:spPr>
            <a:ln w="25400">
              <a:solidFill>
                <a:schemeClr val="accent2"/>
              </a:solidFill>
            </a:ln>
          </c:spPr>
          <c:marker>
            <c:symbol val="none"/>
          </c:marker>
          <c:val>
            <c:numRef>
              <c:f>IPAMPA_aliment_porc!$E$13:$E$24</c:f>
              <c:numCache>
                <c:formatCode>0.00"   "</c:formatCode>
                <c:ptCount val="12"/>
                <c:pt idx="0">
                  <c:v>152.19999999999999</c:v>
                </c:pt>
                <c:pt idx="1">
                  <c:v>150.19999999999999</c:v>
                </c:pt>
                <c:pt idx="2">
                  <c:v>149.5</c:v>
                </c:pt>
                <c:pt idx="3">
                  <c:v>146.80000000000001</c:v>
                </c:pt>
                <c:pt idx="4">
                  <c:v>144.6</c:v>
                </c:pt>
                <c:pt idx="5">
                  <c:v>142.80000000000001</c:v>
                </c:pt>
                <c:pt idx="6">
                  <c:v>138.5</c:v>
                </c:pt>
                <c:pt idx="7">
                  <c:v>136.6</c:v>
                </c:pt>
                <c:pt idx="8">
                  <c:v>134.6</c:v>
                </c:pt>
                <c:pt idx="9">
                  <c:v>133.30000000000001</c:v>
                </c:pt>
                <c:pt idx="10">
                  <c:v>131.30000000000001</c:v>
                </c:pt>
                <c:pt idx="11">
                  <c:v>130.4</c:v>
                </c:pt>
              </c:numCache>
            </c:numRef>
          </c:val>
          <c:smooth val="0"/>
          <c:extLst>
            <c:ext xmlns:c16="http://schemas.microsoft.com/office/drawing/2014/chart" uri="{C3380CC4-5D6E-409C-BE32-E72D297353CC}">
              <c16:uniqueId val="{00000000-C4F6-477C-BF9D-0BCC4522BC47}"/>
            </c:ext>
          </c:extLst>
        </c:ser>
        <c:ser>
          <c:idx val="3"/>
          <c:order val="4"/>
          <c:tx>
            <c:strRef>
              <c:f>IPAMPA_aliment_porc!$F$12</c:f>
              <c:strCache>
                <c:ptCount val="1"/>
                <c:pt idx="0">
                  <c:v>2024</c:v>
                </c:pt>
              </c:strCache>
            </c:strRef>
          </c:tx>
          <c:spPr>
            <a:ln w="25400">
              <a:solidFill>
                <a:srgbClr val="00B050"/>
              </a:solidFill>
            </a:ln>
          </c:spPr>
          <c:marker>
            <c:symbol val="none"/>
          </c:marker>
          <c:cat>
            <c:strRef>
              <c:f>[1]IPAMPA_aliment_porc!$A$13:$A$24</c:f>
              <c:strCache>
                <c:ptCount val="12"/>
                <c:pt idx="0">
                  <c:v>janv</c:v>
                </c:pt>
                <c:pt idx="1">
                  <c:v>fév</c:v>
                </c:pt>
                <c:pt idx="2">
                  <c:v>mars</c:v>
                </c:pt>
                <c:pt idx="3">
                  <c:v>avril</c:v>
                </c:pt>
                <c:pt idx="4">
                  <c:v>mai</c:v>
                </c:pt>
                <c:pt idx="5">
                  <c:v>juin</c:v>
                </c:pt>
                <c:pt idx="6">
                  <c:v>juillet</c:v>
                </c:pt>
                <c:pt idx="7">
                  <c:v>août</c:v>
                </c:pt>
                <c:pt idx="8">
                  <c:v>sept</c:v>
                </c:pt>
                <c:pt idx="9">
                  <c:v>oct</c:v>
                </c:pt>
                <c:pt idx="10">
                  <c:v>nov</c:v>
                </c:pt>
                <c:pt idx="11">
                  <c:v>déc</c:v>
                </c:pt>
              </c:strCache>
            </c:strRef>
          </c:cat>
          <c:val>
            <c:numRef>
              <c:f>IPAMPA_aliment_porc!$F$13:$F$24</c:f>
              <c:numCache>
                <c:formatCode>0.00"   "</c:formatCode>
                <c:ptCount val="12"/>
                <c:pt idx="0">
                  <c:v>129.30000000000001</c:v>
                </c:pt>
                <c:pt idx="1">
                  <c:v>127.2</c:v>
                </c:pt>
                <c:pt idx="2">
                  <c:v>125.2</c:v>
                </c:pt>
                <c:pt idx="3">
                  <c:v>124.1</c:v>
                </c:pt>
                <c:pt idx="4">
                  <c:v>123.3</c:v>
                </c:pt>
                <c:pt idx="5">
                  <c:v>123.9</c:v>
                </c:pt>
                <c:pt idx="6">
                  <c:v>124.8</c:v>
                </c:pt>
                <c:pt idx="7">
                  <c:v>124.7</c:v>
                </c:pt>
                <c:pt idx="8">
                  <c:v>124.5</c:v>
                </c:pt>
              </c:numCache>
            </c:numRef>
          </c:val>
          <c:smooth val="0"/>
          <c:extLst>
            <c:ext xmlns:c16="http://schemas.microsoft.com/office/drawing/2014/chart" uri="{C3380CC4-5D6E-409C-BE32-E72D297353CC}">
              <c16:uniqueId val="{00000003-56F2-4B0D-A421-00FF9114696E}"/>
            </c:ext>
          </c:extLst>
        </c:ser>
        <c:dLbls>
          <c:showLegendKey val="0"/>
          <c:showVal val="0"/>
          <c:showCatName val="0"/>
          <c:showSerName val="0"/>
          <c:showPercent val="0"/>
          <c:showBubbleSize val="0"/>
        </c:dLbls>
        <c:smooth val="0"/>
        <c:axId val="1604740976"/>
        <c:axId val="1"/>
        <c:extLst/>
      </c:lineChart>
      <c:catAx>
        <c:axId val="1604740976"/>
        <c:scaling>
          <c:orientation val="minMax"/>
        </c:scaling>
        <c:delete val="0"/>
        <c:axPos val="b"/>
        <c:numFmt formatCode="General" sourceLinked="1"/>
        <c:majorTickMark val="out"/>
        <c:minorTickMark val="none"/>
        <c:tickLblPos val="nextTo"/>
        <c:spPr>
          <a:ln w="9525">
            <a:solidFill>
              <a:schemeClr val="tx1">
                <a:lumMod val="50000"/>
                <a:lumOff val="50000"/>
              </a:schemeClr>
            </a:solidFill>
            <a:prstDash val="solid"/>
          </a:ln>
        </c:spPr>
        <c:txPr>
          <a:bodyPr rot="0" vert="horz"/>
          <a:lstStyle/>
          <a:p>
            <a:pPr>
              <a:defRPr sz="800" b="0" i="0" u="none" strike="noStrike" baseline="0">
                <a:solidFill>
                  <a:srgbClr val="000000"/>
                </a:solidFill>
                <a:latin typeface="Marianne"/>
                <a:ea typeface="Marianne"/>
                <a:cs typeface="Marianne"/>
              </a:defRPr>
            </a:pPr>
            <a:endParaRPr lang="fr-FR"/>
          </a:p>
        </c:txPr>
        <c:crossAx val="1"/>
        <c:crosses val="autoZero"/>
        <c:auto val="1"/>
        <c:lblAlgn val="ctr"/>
        <c:lblOffset val="100"/>
        <c:tickLblSkip val="1"/>
        <c:tickMarkSkip val="4"/>
        <c:noMultiLvlLbl val="0"/>
      </c:catAx>
      <c:valAx>
        <c:axId val="1"/>
        <c:scaling>
          <c:orientation val="minMax"/>
          <c:max val="160"/>
          <c:min val="90"/>
        </c:scaling>
        <c:delete val="0"/>
        <c:axPos val="l"/>
        <c:majorGridlines>
          <c:spPr>
            <a:ln w="3175">
              <a:solidFill>
                <a:srgbClr val="999999"/>
              </a:solidFill>
              <a:prstDash val="sysDash"/>
            </a:ln>
          </c:spPr>
        </c:majorGridlines>
        <c:numFmt formatCode="0" sourceLinked="0"/>
        <c:majorTickMark val="out"/>
        <c:minorTickMark val="none"/>
        <c:tickLblPos val="nextTo"/>
        <c:spPr>
          <a:ln w="12700">
            <a:solidFill>
              <a:schemeClr val="bg2"/>
            </a:solidFill>
            <a:prstDash val="solid"/>
          </a:ln>
        </c:spPr>
        <c:txPr>
          <a:bodyPr rot="0" vert="horz"/>
          <a:lstStyle/>
          <a:p>
            <a:pPr>
              <a:defRPr sz="800" b="0" i="0" u="none" strike="noStrike" baseline="0">
                <a:solidFill>
                  <a:srgbClr val="000000"/>
                </a:solidFill>
                <a:latin typeface="Marianne"/>
                <a:ea typeface="Marianne"/>
                <a:cs typeface="Marianne"/>
              </a:defRPr>
            </a:pPr>
            <a:endParaRPr lang="fr-FR"/>
          </a:p>
        </c:txPr>
        <c:crossAx val="1604740976"/>
        <c:crossesAt val="1"/>
        <c:crossBetween val="midCat"/>
        <c:majorUnit val="10"/>
        <c:minorUnit val="0.1"/>
      </c:valAx>
      <c:spPr>
        <a:noFill/>
        <a:ln w="25400">
          <a:noFill/>
        </a:ln>
      </c:spPr>
    </c:plotArea>
    <c:legend>
      <c:legendPos val="r"/>
      <c:layout>
        <c:manualLayout>
          <c:xMode val="edge"/>
          <c:yMode val="edge"/>
          <c:x val="7.8979852969816758E-2"/>
          <c:y val="0.84079856895267979"/>
          <c:w val="0.8309141693888179"/>
          <c:h val="0.15920137995733027"/>
        </c:manualLayout>
      </c:layout>
      <c:overlay val="0"/>
      <c:spPr>
        <a:noFill/>
        <a:ln w="25400">
          <a:noFill/>
        </a:ln>
      </c:spPr>
      <c:txPr>
        <a:bodyPr/>
        <a:lstStyle/>
        <a:p>
          <a:pPr>
            <a:defRPr sz="1000" b="0" i="0" u="none" strike="noStrike" baseline="0">
              <a:solidFill>
                <a:srgbClr val="000000"/>
              </a:solidFill>
              <a:latin typeface="Marianne"/>
              <a:ea typeface="Marianne"/>
              <a:cs typeface="Marianne"/>
            </a:defRPr>
          </a:pPr>
          <a:endParaRPr lang="fr-FR"/>
        </a:p>
      </c:txPr>
    </c:legend>
    <c:plotVisOnly val="1"/>
    <c:dispBlanksAs val="gap"/>
    <c:showDLblsOverMax val="0"/>
  </c:chart>
  <c:spPr>
    <a:solidFill>
      <a:srgbClr val="FFFFFF"/>
    </a:solidFill>
    <a:ln w="6350">
      <a:noFill/>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51180555555555551" footer="0.51180555555555551"/>
    <c:pageSetup firstPageNumber="0"/>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1.emf"/></Relationships>
</file>

<file path=xl/drawings/_rels/drawing8.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image" Target="../media/image1.emf"/></Relationships>
</file>

<file path=xl/drawings/_rels/drawing9.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image" Target="../media/image1.emf"/></Relationships>
</file>

<file path=xl/drawings/_rels/drawing10.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image" Target="../media/image1.emf"/></Relationships>
</file>

<file path=xl/drawings/_rels/drawing11.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chart" Target="../charts/chart8.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2</xdr:col>
      <xdr:colOff>762000</xdr:colOff>
      <xdr:row>5</xdr:row>
      <xdr:rowOff>9525</xdr:rowOff>
    </xdr:to>
    <xdr:sp macro="" textlink="">
      <xdr:nvSpPr>
        <xdr:cNvPr id="2" name="Images 1"/>
        <xdr:cNvSpPr>
          <a:spLocks noChangeArrowheads="1"/>
        </xdr:cNvSpPr>
      </xdr:nvSpPr>
      <xdr:spPr bwMode="auto">
        <a:xfrm>
          <a:off x="0" y="0"/>
          <a:ext cx="11967755" cy="847725"/>
        </a:xfrm>
        <a:prstGeom prst="rect">
          <a:avLst/>
        </a:prstGeom>
        <a:blipFill dpi="0" rotWithShape="0">
          <a:blip xmlns:r="http://schemas.openxmlformats.org/officeDocument/2006/relationships" r:embed="rId1"/>
          <a:srcRect/>
          <a:stretch>
            <a:fillRect/>
          </a:stretch>
        </a:blipFill>
        <a:ln>
          <a:noFill/>
        </a:ln>
        <a:effectLst/>
        <a:extLst>
          <a:ext uri="{91240B29-F687-4F45-9708-019B960494DF}">
            <a14:hiddenLine xmlns:a14="http://schemas.microsoft.com/office/drawing/2010/main" w="9525">
              <a:solidFill>
                <a:srgbClr val="3465AF"/>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7</xdr:col>
      <xdr:colOff>388257</xdr:colOff>
      <xdr:row>12</xdr:row>
      <xdr:rowOff>74686</xdr:rowOff>
    </xdr:from>
    <xdr:to>
      <xdr:col>14</xdr:col>
      <xdr:colOff>121557</xdr:colOff>
      <xdr:row>27</xdr:row>
      <xdr:rowOff>62894</xdr:rowOff>
    </xdr:to>
    <xdr:graphicFrame macro="">
      <xdr:nvGraphicFramePr>
        <xdr:cNvPr id="2361"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0</xdr:colOff>
      <xdr:row>0</xdr:row>
      <xdr:rowOff>0</xdr:rowOff>
    </xdr:from>
    <xdr:to>
      <xdr:col>16</xdr:col>
      <xdr:colOff>535215</xdr:colOff>
      <xdr:row>5</xdr:row>
      <xdr:rowOff>9525</xdr:rowOff>
    </xdr:to>
    <xdr:sp macro="" textlink="" fLocksText="0">
      <xdr:nvSpPr>
        <xdr:cNvPr id="2050" name="Images 1"/>
        <xdr:cNvSpPr>
          <a:spLocks noChangeArrowheads="1"/>
        </xdr:cNvSpPr>
      </xdr:nvSpPr>
      <xdr:spPr bwMode="auto">
        <a:xfrm>
          <a:off x="0" y="0"/>
          <a:ext cx="12544425" cy="819150"/>
        </a:xfrm>
        <a:prstGeom prst="rect">
          <a:avLst/>
        </a:prstGeom>
        <a:blipFill dpi="0" rotWithShape="0">
          <a:blip xmlns:r="http://schemas.openxmlformats.org/officeDocument/2006/relationships" r:embed="rId2"/>
          <a:srcRect/>
          <a:stretch>
            <a:fillRect/>
          </a:stretch>
        </a:blipFill>
        <a:ln>
          <a:noFill/>
        </a:ln>
        <a:effectLst/>
        <a:extLst>
          <a:ext uri="{91240B29-F687-4F45-9708-019B960494DF}">
            <a14:hiddenLine xmlns:a14="http://schemas.microsoft.com/office/drawing/2010/main" w="9525" cap="flat">
              <a:solidFill>
                <a:srgbClr val="3465AF"/>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ctr"/>
        <a:lstStyle/>
        <a:p>
          <a:pPr algn="ctr" rtl="0">
            <a:defRPr sz="1000"/>
          </a:pPr>
          <a:r>
            <a:rPr lang="fr-FR" sz="1000" b="0" i="0" u="none" strike="noStrike" baseline="0">
              <a:solidFill>
                <a:srgbClr val="FFFFFF"/>
              </a:solidFill>
              <a:latin typeface="Arial"/>
              <a:cs typeface="Arial"/>
            </a:rPr>
            <a:t>                                                      </a:t>
          </a:r>
          <a:r>
            <a:rPr lang="fr-FR" sz="1000" b="0" i="0" u="none" strike="noStrike" baseline="0">
              <a:solidFill>
                <a:srgbClr val="FFFFFF"/>
              </a:solidFill>
              <a:latin typeface="Marianne" panose="02000000000000000000" pitchFamily="50" charset="0"/>
              <a:cs typeface="Arial"/>
            </a:rPr>
            <a:t>Abattages contrôlés total ovins en 2023</a:t>
          </a:r>
        </a:p>
        <a:p>
          <a:pPr algn="ctr" rtl="0">
            <a:defRPr sz="1000"/>
          </a:pPr>
          <a:r>
            <a:rPr lang="fr-FR" sz="1000" b="0" i="0" u="none" strike="noStrike" baseline="0">
              <a:solidFill>
                <a:srgbClr val="FFFFFF"/>
              </a:solidFill>
              <a:latin typeface="Marianne" panose="02000000000000000000" pitchFamily="50" charset="0"/>
              <a:cs typeface="Times New Roman"/>
            </a:rPr>
            <a:t>                                                                                                                  </a:t>
          </a:r>
          <a:r>
            <a:rPr lang="fr-FR" sz="1000" b="0" i="0" u="none" strike="noStrike" baseline="0">
              <a:solidFill>
                <a:srgbClr val="FFFFFF"/>
              </a:solidFill>
              <a:latin typeface="Marianne" panose="02000000000000000000" pitchFamily="50" charset="0"/>
              <a:cs typeface="Arial"/>
            </a:rPr>
            <a:t>France : 72 965 tonnes (-8% p/r n-1)</a:t>
          </a:r>
          <a:r>
            <a:rPr lang="fr-FR" sz="1000" b="0" i="0" u="none" strike="noStrike" baseline="0">
              <a:solidFill>
                <a:srgbClr val="FFFFFF"/>
              </a:solidFill>
              <a:latin typeface="Marianne" panose="02000000000000000000" pitchFamily="50" charset="0"/>
              <a:cs typeface="Times New Roman"/>
            </a:rPr>
            <a:t>	            		</a:t>
          </a:r>
          <a:r>
            <a:rPr lang="fr-FR" sz="1000" b="0" i="0" baseline="0">
              <a:effectLst/>
              <a:latin typeface="Marianne" panose="02000000000000000000" pitchFamily="50" charset="0"/>
              <a:ea typeface="+mn-ea"/>
              <a:cs typeface="+mn-cs"/>
            </a:rPr>
            <a:t>                                </a:t>
          </a:r>
          <a:endParaRPr lang="fr-FR" sz="1000">
            <a:effectLst/>
            <a:latin typeface="Marianne" panose="02000000000000000000" pitchFamily="50" charset="0"/>
          </a:endParaRPr>
        </a:p>
        <a:p>
          <a:pPr algn="ctr" rtl="0">
            <a:defRPr sz="1000"/>
          </a:pPr>
          <a:r>
            <a:rPr lang="fr-FR" sz="1000" b="0" i="0" u="none" strike="noStrike" baseline="0">
              <a:solidFill>
                <a:srgbClr val="FFFFFF"/>
              </a:solidFill>
              <a:latin typeface="Marianne" panose="02000000000000000000" pitchFamily="50" charset="0"/>
              <a:cs typeface="Times New Roman"/>
            </a:rPr>
            <a:t>		      </a:t>
          </a:r>
          <a:r>
            <a:rPr lang="fr-FR" sz="1000" b="0" i="0" u="none" strike="noStrike" baseline="0">
              <a:solidFill>
                <a:srgbClr val="FFFFFF"/>
              </a:solidFill>
              <a:latin typeface="Marianne" panose="02000000000000000000" pitchFamily="50" charset="0"/>
              <a:cs typeface="Arial"/>
            </a:rPr>
            <a:t>Occitanie : 1° rang</a:t>
          </a:r>
          <a:r>
            <a:rPr lang="fr-FR" sz="1000" b="0" i="0" u="none" strike="noStrike" baseline="0">
              <a:solidFill>
                <a:srgbClr val="FFFFFF"/>
              </a:solidFill>
              <a:latin typeface="Marianne" panose="02000000000000000000" pitchFamily="50" charset="0"/>
              <a:cs typeface="Times New Roman"/>
            </a:rPr>
            <a:t>   (28%)</a:t>
          </a:r>
        </a:p>
      </xdr:txBody>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7</xdr:col>
      <xdr:colOff>117172</xdr:colOff>
      <xdr:row>12</xdr:row>
      <xdr:rowOff>114754</xdr:rowOff>
    </xdr:from>
    <xdr:to>
      <xdr:col>14</xdr:col>
      <xdr:colOff>203201</xdr:colOff>
      <xdr:row>29</xdr:row>
      <xdr:rowOff>76199</xdr:rowOff>
    </xdr:to>
    <xdr:graphicFrame macro="">
      <xdr:nvGraphicFramePr>
        <xdr:cNvPr id="5433"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0</xdr:colOff>
      <xdr:row>0</xdr:row>
      <xdr:rowOff>0</xdr:rowOff>
    </xdr:from>
    <xdr:to>
      <xdr:col>15</xdr:col>
      <xdr:colOff>719062</xdr:colOff>
      <xdr:row>5</xdr:row>
      <xdr:rowOff>9525</xdr:rowOff>
    </xdr:to>
    <xdr:sp macro="" textlink="" fLocksText="0">
      <xdr:nvSpPr>
        <xdr:cNvPr id="5122" name="Images 1"/>
        <xdr:cNvSpPr>
          <a:spLocks noChangeArrowheads="1"/>
        </xdr:cNvSpPr>
      </xdr:nvSpPr>
      <xdr:spPr bwMode="auto">
        <a:xfrm>
          <a:off x="0" y="0"/>
          <a:ext cx="12582525" cy="819150"/>
        </a:xfrm>
        <a:prstGeom prst="rect">
          <a:avLst/>
        </a:prstGeom>
        <a:blipFill dpi="0" rotWithShape="0">
          <a:blip xmlns:r="http://schemas.openxmlformats.org/officeDocument/2006/relationships" r:embed="rId2"/>
          <a:srcRect/>
          <a:stretch>
            <a:fillRect/>
          </a:stretch>
        </a:blipFill>
        <a:ln>
          <a:noFill/>
        </a:ln>
        <a:effectLst/>
        <a:extLst>
          <a:ext uri="{91240B29-F687-4F45-9708-019B960494DF}">
            <a14:hiddenLine xmlns:a14="http://schemas.microsoft.com/office/drawing/2010/main" w="9525" cap="flat">
              <a:solidFill>
                <a:srgbClr val="3465AF"/>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ctr"/>
        <a:lstStyle/>
        <a:p>
          <a:pPr algn="ctr" rtl="0">
            <a:defRPr sz="1000"/>
          </a:pPr>
          <a:r>
            <a:rPr lang="fr-FR" sz="1000" b="0" i="0" u="none" strike="noStrike" baseline="0">
              <a:solidFill>
                <a:srgbClr val="FFFFFF"/>
              </a:solidFill>
              <a:latin typeface="Arial"/>
              <a:cs typeface="Arial"/>
            </a:rPr>
            <a:t>                                            </a:t>
          </a:r>
          <a:r>
            <a:rPr lang="fr-FR" sz="1000" b="0" i="0" u="none" strike="noStrike" baseline="0">
              <a:solidFill>
                <a:srgbClr val="FFFFFF"/>
              </a:solidFill>
              <a:latin typeface="Marianne" panose="02000000000000000000" pitchFamily="50" charset="0"/>
              <a:cs typeface="Arial"/>
            </a:rPr>
            <a:t>Abattages contrôlés agneaux en 2023</a:t>
          </a:r>
        </a:p>
        <a:p>
          <a:pPr algn="ctr" rtl="0">
            <a:defRPr sz="1000"/>
          </a:pPr>
          <a:r>
            <a:rPr lang="fr-FR" sz="1000" b="0" i="0" u="none" strike="noStrike" baseline="0">
              <a:solidFill>
                <a:srgbClr val="FFFFFF"/>
              </a:solidFill>
              <a:latin typeface="Marianne" panose="02000000000000000000" pitchFamily="50" charset="0"/>
              <a:cs typeface="Arial"/>
            </a:rPr>
            <a:t>                                     France : 59  280 tonnes (-8% p/r n-1)</a:t>
          </a:r>
        </a:p>
        <a:p>
          <a:pPr algn="ctr" rtl="0">
            <a:defRPr sz="1000"/>
          </a:pPr>
          <a:r>
            <a:rPr lang="fr-FR" sz="1000" b="0" i="0" u="none" strike="noStrike" baseline="0">
              <a:solidFill>
                <a:srgbClr val="000000"/>
              </a:solidFill>
              <a:latin typeface="Marianne" panose="02000000000000000000" pitchFamily="50" charset="0"/>
              <a:cs typeface="Arial"/>
            </a:rPr>
            <a:t>                                 </a:t>
          </a:r>
          <a:r>
            <a:rPr lang="fr-FR" sz="1000" b="0" i="0" u="none" strike="noStrike" baseline="0">
              <a:solidFill>
                <a:srgbClr val="FFFFFF"/>
              </a:solidFill>
              <a:latin typeface="Marianne" panose="02000000000000000000" pitchFamily="50" charset="0"/>
              <a:cs typeface="Arial"/>
            </a:rPr>
            <a:t> Occitanie </a:t>
          </a:r>
          <a:r>
            <a:rPr lang="fr-FR" sz="1000" b="0" i="0" u="none" strike="noStrike" baseline="0">
              <a:solidFill>
                <a:srgbClr val="FFFFFF"/>
              </a:solidFill>
              <a:latin typeface="Marianne" panose="02000000000000000000" pitchFamily="50" charset="0"/>
              <a:cs typeface="Times New Roman"/>
            </a:rPr>
            <a:t>: 1</a:t>
          </a:r>
          <a:r>
            <a:rPr lang="fr-FR" sz="1000" b="0" i="0" u="none" strike="noStrike" baseline="0">
              <a:solidFill>
                <a:srgbClr val="FFFFFF"/>
              </a:solidFill>
              <a:latin typeface="Marianne" panose="02000000000000000000" pitchFamily="50" charset="0"/>
              <a:cs typeface="Arial"/>
            </a:rPr>
            <a:t>° rang (30%)</a:t>
          </a:r>
        </a:p>
      </xdr:txBody>
    </xdr:sp>
    <xdr:clientData/>
  </xdr:twoCellAnchor>
</xdr:wsDr>
</file>

<file path=xl/drawings/drawing4.xml><?xml version="1.0" encoding="utf-8"?>
<c:userShapes xmlns:c="http://schemas.openxmlformats.org/drawingml/2006/chart">
  <cdr:relSizeAnchor xmlns:cdr="http://schemas.openxmlformats.org/drawingml/2006/chartDrawing">
    <cdr:from>
      <cdr:x>0.10246</cdr:x>
      <cdr:y>0.60516</cdr:y>
    </cdr:from>
    <cdr:to>
      <cdr:x>0.1061</cdr:x>
      <cdr:y>0.66891</cdr:y>
    </cdr:to>
    <cdr:sp macro="" textlink="">
      <cdr:nvSpPr>
        <cdr:cNvPr id="16385" name="Text Box 1"/>
        <cdr:cNvSpPr txBox="1">
          <a:spLocks xmlns:a="http://schemas.openxmlformats.org/drawingml/2006/main" noChangeArrowheads="1"/>
        </cdr:cNvSpPr>
      </cdr:nvSpPr>
      <cdr:spPr bwMode="auto">
        <a:xfrm xmlns:a="http://schemas.openxmlformats.org/drawingml/2006/main">
          <a:off x="521801" y="1486749"/>
          <a:ext cx="18531" cy="156518"/>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ffectLst xmlns:a="http://schemas.openxmlformats.org/drawingml/2006/main"/>
        <a:extLst xmlns:a="http://schemas.openxmlformats.org/drawingml/2006/main">
          <a:ext uri="{91240B29-F687-4F45-9708-019B960494DF}">
            <a14:hiddenLine xmlns:a14="http://schemas.microsoft.com/office/drawing/2010/main" w="1">
              <a:solidFill>
                <a:srgbClr xmlns:mc="http://schemas.openxmlformats.org/markup-compatibility/2006" val="000000" mc:Ignorable="a14" a14:legacySpreadsheetColorIndex="77"/>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none" lIns="18288" tIns="0" rIns="0" bIns="0" anchor="ctr" upright="1">
          <a:spAutoFit/>
        </a:bodyPr>
        <a:lstStyle xmlns:a="http://schemas.openxmlformats.org/drawingml/2006/main"/>
        <a:p xmlns:a="http://schemas.openxmlformats.org/drawingml/2006/main">
          <a:pPr algn="ctr" rtl="0">
            <a:defRPr sz="1000"/>
          </a:pPr>
          <a:endParaRPr lang="fr-FR"/>
        </a:p>
      </cdr:txBody>
    </cdr:sp>
  </cdr:relSizeAnchor>
</c:userShapes>
</file>

<file path=xl/drawings/drawing5.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16</xdr:col>
      <xdr:colOff>721179</xdr:colOff>
      <xdr:row>5</xdr:row>
      <xdr:rowOff>9525</xdr:rowOff>
    </xdr:to>
    <xdr:sp macro="" textlink="">
      <xdr:nvSpPr>
        <xdr:cNvPr id="4446" name="Images 1"/>
        <xdr:cNvSpPr>
          <a:spLocks noChangeArrowheads="1"/>
        </xdr:cNvSpPr>
      </xdr:nvSpPr>
      <xdr:spPr bwMode="auto">
        <a:xfrm>
          <a:off x="0" y="0"/>
          <a:ext cx="11560629" cy="825954"/>
        </a:xfrm>
        <a:prstGeom prst="rect">
          <a:avLst/>
        </a:prstGeom>
        <a:blipFill dpi="0" rotWithShape="0">
          <a:blip xmlns:r="http://schemas.openxmlformats.org/officeDocument/2006/relationships" r:embed="rId1"/>
          <a:srcRect/>
          <a:stretch>
            <a:fillRect/>
          </a:stretch>
        </a:blipFill>
        <a:ln>
          <a:noFill/>
        </a:ln>
        <a:effectLst/>
        <a:extLst>
          <a:ext uri="{91240B29-F687-4F45-9708-019B960494DF}">
            <a14:hiddenLine xmlns:a14="http://schemas.microsoft.com/office/drawing/2010/main" w="9525">
              <a:solidFill>
                <a:srgbClr val="3465AF"/>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absolute">
    <xdr:from>
      <xdr:col>7</xdr:col>
      <xdr:colOff>278039</xdr:colOff>
      <xdr:row>11</xdr:row>
      <xdr:rowOff>195186</xdr:rowOff>
    </xdr:from>
    <xdr:to>
      <xdr:col>14</xdr:col>
      <xdr:colOff>410936</xdr:colOff>
      <xdr:row>34</xdr:row>
      <xdr:rowOff>94644</xdr:rowOff>
    </xdr:to>
    <xdr:graphicFrame macro="">
      <xdr:nvGraphicFramePr>
        <xdr:cNvPr id="4447"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16</xdr:col>
      <xdr:colOff>546003</xdr:colOff>
      <xdr:row>4</xdr:row>
      <xdr:rowOff>152359</xdr:rowOff>
    </xdr:to>
    <xdr:sp macro="" textlink="" fLocksText="0">
      <xdr:nvSpPr>
        <xdr:cNvPr id="6146" name="Images 1"/>
        <xdr:cNvSpPr>
          <a:spLocks noChangeArrowheads="1"/>
        </xdr:cNvSpPr>
      </xdr:nvSpPr>
      <xdr:spPr bwMode="auto">
        <a:xfrm>
          <a:off x="0" y="0"/>
          <a:ext cx="12559297" cy="841788"/>
        </a:xfrm>
        <a:prstGeom prst="rect">
          <a:avLst/>
        </a:prstGeom>
        <a:blipFill dpi="0" rotWithShape="0">
          <a:blip xmlns:r="http://schemas.openxmlformats.org/officeDocument/2006/relationships" r:embed="rId1"/>
          <a:srcRect/>
          <a:stretch>
            <a:fillRect/>
          </a:stretch>
        </a:blipFill>
        <a:ln>
          <a:noFill/>
        </a:ln>
        <a:effectLst/>
        <a:extLst>
          <a:ext uri="{91240B29-F687-4F45-9708-019B960494DF}">
            <a14:hiddenLine xmlns:a14="http://schemas.microsoft.com/office/drawing/2010/main" w="9525" cap="flat">
              <a:solidFill>
                <a:srgbClr val="3465AF"/>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ctr"/>
        <a:lstStyle/>
        <a:p>
          <a:pPr algn="ctr" rtl="0">
            <a:defRPr sz="1000"/>
          </a:pPr>
          <a:r>
            <a:rPr lang="fr-FR" sz="1200" b="0" i="0" u="none" strike="noStrike" baseline="0">
              <a:solidFill>
                <a:srgbClr val="000000"/>
              </a:solidFill>
              <a:latin typeface="Times New Roman"/>
              <a:cs typeface="Times New Roman"/>
            </a:rPr>
            <a:t>                                             </a:t>
          </a:r>
          <a:r>
            <a:rPr lang="fr-FR" sz="1000" b="0" i="0" u="none" strike="noStrike" baseline="0">
              <a:solidFill>
                <a:srgbClr val="FFFFFF"/>
              </a:solidFill>
              <a:latin typeface="Marianne" panose="02000000000000000000" pitchFamily="50" charset="0"/>
              <a:cs typeface="Arial"/>
            </a:rPr>
            <a:t>Abattages contrôlés ovins de réforme en 2023</a:t>
          </a:r>
          <a:endParaRPr lang="fr-FR" sz="1000" b="0" i="0" u="none" strike="noStrike" baseline="0">
            <a:solidFill>
              <a:srgbClr val="FFFFFF"/>
            </a:solidFill>
            <a:latin typeface="Marianne" panose="02000000000000000000" pitchFamily="50" charset="0"/>
            <a:cs typeface="Times New Roman"/>
          </a:endParaRPr>
        </a:p>
        <a:p>
          <a:pPr algn="ctr" rtl="0">
            <a:defRPr sz="1000"/>
          </a:pPr>
          <a:r>
            <a:rPr lang="fr-FR" sz="1000" b="0" i="0" u="none" strike="noStrike" baseline="0">
              <a:solidFill>
                <a:srgbClr val="000000"/>
              </a:solidFill>
              <a:latin typeface="Marianne" panose="02000000000000000000" pitchFamily="50" charset="0"/>
              <a:cs typeface="Arial"/>
            </a:rPr>
            <a:t>                                       </a:t>
          </a:r>
          <a:r>
            <a:rPr lang="fr-FR" sz="1000" b="0" i="0" u="none" strike="noStrike" baseline="0">
              <a:solidFill>
                <a:srgbClr val="FFFFFF"/>
              </a:solidFill>
              <a:latin typeface="Marianne" panose="02000000000000000000" pitchFamily="50" charset="0"/>
              <a:cs typeface="Arial"/>
            </a:rPr>
            <a:t>France : 13 680 tonnes (-8% p/r n-1)</a:t>
          </a:r>
        </a:p>
        <a:p>
          <a:pPr algn="ctr" rtl="0">
            <a:defRPr sz="1000"/>
          </a:pPr>
          <a:r>
            <a:rPr lang="fr-FR" sz="1000" b="0" i="0" u="none" strike="noStrike" baseline="0">
              <a:solidFill>
                <a:srgbClr val="000000"/>
              </a:solidFill>
              <a:latin typeface="Marianne" panose="02000000000000000000" pitchFamily="50" charset="0"/>
              <a:cs typeface="Arial"/>
            </a:rPr>
            <a:t>                                    </a:t>
          </a:r>
          <a:r>
            <a:rPr lang="fr-FR" sz="1000" b="0" i="0" u="none" strike="noStrike" baseline="0">
              <a:solidFill>
                <a:srgbClr val="FFFFFF"/>
              </a:solidFill>
              <a:latin typeface="Marianne" panose="02000000000000000000" pitchFamily="50" charset="0"/>
              <a:cs typeface="Arial"/>
            </a:rPr>
            <a:t>Occitanie : 2° rang (21%)</a:t>
          </a:r>
        </a:p>
      </xdr:txBody>
    </xdr:sp>
    <xdr:clientData/>
  </xdr:twoCellAnchor>
  <xdr:twoCellAnchor editAs="absolute">
    <xdr:from>
      <xdr:col>7</xdr:col>
      <xdr:colOff>206375</xdr:colOff>
      <xdr:row>12</xdr:row>
      <xdr:rowOff>104623</xdr:rowOff>
    </xdr:from>
    <xdr:to>
      <xdr:col>14</xdr:col>
      <xdr:colOff>224064</xdr:colOff>
      <xdr:row>28</xdr:row>
      <xdr:rowOff>121407</xdr:rowOff>
    </xdr:to>
    <xdr:graphicFrame macro="">
      <xdr:nvGraphicFramePr>
        <xdr:cNvPr id="6458"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0.10126</cdr:x>
      <cdr:y>0.61845</cdr:y>
    </cdr:from>
    <cdr:to>
      <cdr:x>0.10483</cdr:x>
      <cdr:y>0.67829</cdr:y>
    </cdr:to>
    <cdr:sp macro="" textlink="">
      <cdr:nvSpPr>
        <cdr:cNvPr id="16385" name="Text Box 1"/>
        <cdr:cNvSpPr txBox="1">
          <a:spLocks xmlns:a="http://schemas.openxmlformats.org/drawingml/2006/main" noChangeArrowheads="1"/>
        </cdr:cNvSpPr>
      </cdr:nvSpPr>
      <cdr:spPr bwMode="auto">
        <a:xfrm xmlns:a="http://schemas.openxmlformats.org/drawingml/2006/main">
          <a:off x="527608" y="1611651"/>
          <a:ext cx="18530" cy="156518"/>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ffectLst xmlns:a="http://schemas.openxmlformats.org/drawingml/2006/main"/>
        <a:extLst xmlns:a="http://schemas.openxmlformats.org/drawingml/2006/main">
          <a:ext uri="{91240B29-F687-4F45-9708-019B960494DF}">
            <a14:hiddenLine xmlns:a14="http://schemas.microsoft.com/office/drawing/2010/main" w="1">
              <a:solidFill>
                <a:srgbClr xmlns:mc="http://schemas.openxmlformats.org/markup-compatibility/2006" val="000000" mc:Ignorable="a14" a14:legacySpreadsheetColorIndex="77"/>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none" lIns="18288" tIns="0" rIns="0" bIns="0" anchor="ctr" upright="1">
          <a:spAutoFit/>
        </a:bodyPr>
        <a:lstStyle xmlns:a="http://schemas.openxmlformats.org/drawingml/2006/main"/>
        <a:p xmlns:a="http://schemas.openxmlformats.org/drawingml/2006/main">
          <a:pPr algn="ctr" rtl="0">
            <a:defRPr sz="1000"/>
          </a:pPr>
          <a:endParaRPr lang="fr-FR"/>
        </a:p>
      </cdr:txBody>
    </cdr:sp>
  </cdr:relSizeAnchor>
</c:userShapes>
</file>

<file path=xl/drawings/drawing8.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15</xdr:col>
      <xdr:colOff>260532</xdr:colOff>
      <xdr:row>4</xdr:row>
      <xdr:rowOff>141243</xdr:rowOff>
    </xdr:to>
    <xdr:sp macro="" textlink="">
      <xdr:nvSpPr>
        <xdr:cNvPr id="2" name="Images 1"/>
        <xdr:cNvSpPr>
          <a:spLocks noChangeArrowheads="1"/>
        </xdr:cNvSpPr>
      </xdr:nvSpPr>
      <xdr:spPr bwMode="auto">
        <a:xfrm>
          <a:off x="0" y="0"/>
          <a:ext cx="11896272" cy="842283"/>
        </a:xfrm>
        <a:prstGeom prst="rect">
          <a:avLst/>
        </a:prstGeom>
        <a:blipFill dpi="0" rotWithShape="0">
          <a:blip xmlns:r="http://schemas.openxmlformats.org/officeDocument/2006/relationships" r:embed="rId1"/>
          <a:srcRect/>
          <a:stretch>
            <a:fillRect/>
          </a:stretch>
        </a:blipFill>
        <a:ln>
          <a:noFill/>
        </a:ln>
        <a:effectLst/>
        <a:extLst>
          <a:ext uri="{91240B29-F687-4F45-9708-019B960494DF}">
            <a14:hiddenLine xmlns:a14="http://schemas.microsoft.com/office/drawing/2010/main" w="9525">
              <a:solidFill>
                <a:srgbClr val="3465AF"/>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absolute">
    <xdr:from>
      <xdr:col>6</xdr:col>
      <xdr:colOff>426720</xdr:colOff>
      <xdr:row>12</xdr:row>
      <xdr:rowOff>76200</xdr:rowOff>
    </xdr:from>
    <xdr:to>
      <xdr:col>13</xdr:col>
      <xdr:colOff>624930</xdr:colOff>
      <xdr:row>32</xdr:row>
      <xdr:rowOff>92620</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15</xdr:col>
      <xdr:colOff>1122046</xdr:colOff>
      <xdr:row>5</xdr:row>
      <xdr:rowOff>9525</xdr:rowOff>
    </xdr:to>
    <xdr:sp macro="" textlink="" fLocksText="0">
      <xdr:nvSpPr>
        <xdr:cNvPr id="8194" name="Images 1"/>
        <xdr:cNvSpPr>
          <a:spLocks noChangeArrowheads="1"/>
        </xdr:cNvSpPr>
      </xdr:nvSpPr>
      <xdr:spPr bwMode="auto">
        <a:xfrm>
          <a:off x="0" y="0"/>
          <a:ext cx="12563475" cy="819150"/>
        </a:xfrm>
        <a:prstGeom prst="rect">
          <a:avLst/>
        </a:prstGeom>
        <a:blipFill dpi="0" rotWithShape="0">
          <a:blip xmlns:r="http://schemas.openxmlformats.org/officeDocument/2006/relationships" r:embed="rId1"/>
          <a:srcRect/>
          <a:stretch>
            <a:fillRect/>
          </a:stretch>
        </a:blipFill>
        <a:ln>
          <a:noFill/>
        </a:ln>
        <a:effectLst/>
        <a:extLst>
          <a:ext uri="{91240B29-F687-4F45-9708-019B960494DF}">
            <a14:hiddenLine xmlns:a14="http://schemas.microsoft.com/office/drawing/2010/main" w="9525" cap="flat">
              <a:solidFill>
                <a:srgbClr val="3465AF"/>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ctr"/>
        <a:lstStyle/>
        <a:p>
          <a:pPr algn="ctr" rtl="0">
            <a:defRPr sz="1000"/>
          </a:pPr>
          <a:r>
            <a:rPr lang="fr-FR" sz="1000" b="0" i="0" u="none" strike="noStrike" baseline="0">
              <a:solidFill>
                <a:srgbClr val="FFFFFF"/>
              </a:solidFill>
              <a:latin typeface="Arial"/>
              <a:cs typeface="Arial"/>
            </a:rPr>
            <a:t>                                                           </a:t>
          </a:r>
          <a:r>
            <a:rPr lang="fr-FR" sz="1000" b="0" i="0" u="none" strike="noStrike" baseline="0">
              <a:solidFill>
                <a:srgbClr val="FFFFFF"/>
              </a:solidFill>
              <a:latin typeface="Marianne" panose="02000000000000000000" pitchFamily="50" charset="0"/>
              <a:cs typeface="Arial"/>
            </a:rPr>
            <a:t>Abattages contrôlés  </a:t>
          </a:r>
        </a:p>
        <a:p>
          <a:pPr algn="ctr" rtl="0">
            <a:defRPr sz="1000"/>
          </a:pPr>
          <a:r>
            <a:rPr lang="fr-FR" sz="1200" b="0" i="0" u="none" strike="noStrike" baseline="0">
              <a:solidFill>
                <a:srgbClr val="FFFFFF"/>
              </a:solidFill>
              <a:latin typeface="Marianne" panose="02000000000000000000" pitchFamily="50" charset="0"/>
              <a:cs typeface="Times New Roman"/>
            </a:rPr>
            <a:t>                                          </a:t>
          </a:r>
          <a:r>
            <a:rPr lang="fr-FR" sz="1000" b="0" i="0" u="none" strike="noStrike" baseline="0">
              <a:solidFill>
                <a:srgbClr val="FFFFFF"/>
              </a:solidFill>
              <a:latin typeface="Marianne" panose="02000000000000000000" pitchFamily="50" charset="0"/>
              <a:cs typeface="Arial"/>
            </a:rPr>
            <a:t>           Total porcs en 2023</a:t>
          </a:r>
        </a:p>
        <a:p>
          <a:pPr algn="ctr" rtl="0">
            <a:defRPr sz="1000"/>
          </a:pPr>
          <a:r>
            <a:rPr lang="fr-FR" sz="1200" b="0" i="0" u="none" strike="noStrike" baseline="0">
              <a:solidFill>
                <a:srgbClr val="FFFFFF"/>
              </a:solidFill>
              <a:latin typeface="Marianne" panose="02000000000000000000" pitchFamily="50" charset="0"/>
              <a:cs typeface="Times New Roman"/>
            </a:rPr>
            <a:t>                                                     </a:t>
          </a:r>
          <a:r>
            <a:rPr lang="fr-FR" sz="1000" b="0" i="0" u="none" strike="noStrike" baseline="0">
              <a:solidFill>
                <a:srgbClr val="FFFFFF"/>
              </a:solidFill>
              <a:latin typeface="Marianne" panose="02000000000000000000" pitchFamily="50" charset="0"/>
              <a:cs typeface="Arial"/>
            </a:rPr>
            <a:t>France : 2  059 270 tonnes</a:t>
          </a:r>
        </a:p>
        <a:p>
          <a:pPr algn="ctr" rtl="0">
            <a:defRPr sz="1000"/>
          </a:pPr>
          <a:r>
            <a:rPr lang="fr-FR" sz="1000" b="0" i="0" u="none" strike="noStrike" baseline="0">
              <a:solidFill>
                <a:srgbClr val="000000"/>
              </a:solidFill>
              <a:latin typeface="Marianne" panose="02000000000000000000" pitchFamily="50" charset="0"/>
              <a:cs typeface="Arial"/>
            </a:rPr>
            <a:t>                                                         </a:t>
          </a:r>
          <a:r>
            <a:rPr lang="fr-FR" sz="1000" b="0" i="0" u="none" strike="noStrike" baseline="0">
              <a:solidFill>
                <a:srgbClr val="FFFFFF"/>
              </a:solidFill>
              <a:latin typeface="Marianne" panose="02000000000000000000" pitchFamily="50" charset="0"/>
              <a:cs typeface="Arial"/>
            </a:rPr>
            <a:t>Occitanie : 5°rang (5%)</a:t>
          </a:r>
        </a:p>
        <a:p>
          <a:pPr algn="ctr" rtl="0">
            <a:defRPr sz="1000"/>
          </a:pPr>
          <a:r>
            <a:rPr lang="fr-FR" sz="1200" b="0" i="0" u="none" strike="noStrike" baseline="0">
              <a:solidFill>
                <a:srgbClr val="000000"/>
              </a:solidFill>
              <a:latin typeface="Times New Roman"/>
              <a:cs typeface="Times New Roman"/>
            </a:rPr>
            <a:t>         </a:t>
          </a:r>
        </a:p>
      </xdr:txBody>
    </xdr:sp>
    <xdr:clientData/>
  </xdr:twoCellAnchor>
  <xdr:twoCellAnchor editAs="absolute">
    <xdr:from>
      <xdr:col>7</xdr:col>
      <xdr:colOff>249613</xdr:colOff>
      <xdr:row>12</xdr:row>
      <xdr:rowOff>145900</xdr:rowOff>
    </xdr:from>
    <xdr:to>
      <xdr:col>14</xdr:col>
      <xdr:colOff>344864</xdr:colOff>
      <xdr:row>29</xdr:row>
      <xdr:rowOff>117326</xdr:rowOff>
    </xdr:to>
    <xdr:graphicFrame macro="">
      <xdr:nvGraphicFramePr>
        <xdr:cNvPr id="8507"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15</xdr:col>
      <xdr:colOff>1145330</xdr:colOff>
      <xdr:row>5</xdr:row>
      <xdr:rowOff>9525</xdr:rowOff>
    </xdr:to>
    <xdr:sp macro="" textlink="" fLocksText="0">
      <xdr:nvSpPr>
        <xdr:cNvPr id="11266" name="Images 1"/>
        <xdr:cNvSpPr>
          <a:spLocks noChangeArrowheads="1"/>
        </xdr:cNvSpPr>
      </xdr:nvSpPr>
      <xdr:spPr bwMode="auto">
        <a:xfrm>
          <a:off x="0" y="0"/>
          <a:ext cx="12563475" cy="819150"/>
        </a:xfrm>
        <a:prstGeom prst="rect">
          <a:avLst/>
        </a:prstGeom>
        <a:blipFill dpi="0" rotWithShape="0">
          <a:blip xmlns:r="http://schemas.openxmlformats.org/officeDocument/2006/relationships" r:embed="rId1"/>
          <a:srcRect/>
          <a:stretch>
            <a:fillRect/>
          </a:stretch>
        </a:blipFill>
        <a:ln>
          <a:noFill/>
        </a:ln>
        <a:effectLst/>
        <a:extLst>
          <a:ext uri="{91240B29-F687-4F45-9708-019B960494DF}">
            <a14:hiddenLine xmlns:a14="http://schemas.microsoft.com/office/drawing/2010/main" w="9525" cap="flat">
              <a:solidFill>
                <a:srgbClr val="3465AF"/>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ctr"/>
        <a:lstStyle/>
        <a:p>
          <a:pPr algn="ctr" rtl="0">
            <a:defRPr sz="1000"/>
          </a:pPr>
          <a:r>
            <a:rPr lang="fr-FR" sz="1000" b="0" i="0" u="none" strike="noStrike" baseline="0">
              <a:solidFill>
                <a:srgbClr val="FFFFFF"/>
              </a:solidFill>
              <a:latin typeface="Arial"/>
              <a:cs typeface="Arial"/>
            </a:rPr>
            <a:t>                                            </a:t>
          </a:r>
          <a:r>
            <a:rPr lang="fr-FR" sz="1000" b="0" i="0" u="none" strike="noStrike" baseline="0">
              <a:solidFill>
                <a:srgbClr val="FFFFFF"/>
              </a:solidFill>
              <a:latin typeface="Marianne" panose="02000000000000000000" pitchFamily="50" charset="0"/>
              <a:cs typeface="Arial"/>
            </a:rPr>
            <a:t>Abattages contrôlés porcs </a:t>
          </a:r>
        </a:p>
        <a:p>
          <a:pPr algn="ctr" rtl="0">
            <a:defRPr sz="1000"/>
          </a:pPr>
          <a:r>
            <a:rPr lang="fr-FR" sz="1000" b="0" i="0" u="none" strike="noStrike" baseline="0">
              <a:solidFill>
                <a:srgbClr val="FFFFFF"/>
              </a:solidFill>
              <a:latin typeface="Marianne" panose="02000000000000000000" pitchFamily="50" charset="0"/>
              <a:cs typeface="Arial"/>
            </a:rPr>
            <a:t>                   </a:t>
          </a:r>
          <a:r>
            <a:rPr lang="fr-FR" sz="1200" b="0" i="0" u="none" strike="noStrike" baseline="0">
              <a:solidFill>
                <a:srgbClr val="FFFFFF"/>
              </a:solidFill>
              <a:latin typeface="Marianne" panose="02000000000000000000" pitchFamily="50" charset="0"/>
              <a:cs typeface="Arial"/>
            </a:rPr>
            <a:t>                             </a:t>
          </a:r>
          <a:r>
            <a:rPr lang="fr-FR" sz="1000" b="0" i="0" u="none" strike="noStrike" baseline="0">
              <a:solidFill>
                <a:srgbClr val="FFFFFF"/>
              </a:solidFill>
              <a:latin typeface="Marianne" panose="02000000000000000000" pitchFamily="50" charset="0"/>
              <a:cs typeface="Times New Roman"/>
            </a:rPr>
            <a:t>charcutiers  </a:t>
          </a:r>
          <a:r>
            <a:rPr lang="fr-FR" sz="1000" b="0" i="0" u="none" strike="noStrike" baseline="0">
              <a:solidFill>
                <a:srgbClr val="FFFFFF"/>
              </a:solidFill>
              <a:latin typeface="Marianne" panose="02000000000000000000" pitchFamily="50" charset="0"/>
              <a:cs typeface="Arial"/>
            </a:rPr>
            <a:t> en  2023</a:t>
          </a:r>
        </a:p>
        <a:p>
          <a:pPr algn="ctr" rtl="0">
            <a:defRPr sz="1000"/>
          </a:pPr>
          <a:r>
            <a:rPr lang="fr-FR" sz="1200" b="0" i="0" u="none" strike="noStrike" baseline="0">
              <a:solidFill>
                <a:srgbClr val="FFFFFF"/>
              </a:solidFill>
              <a:latin typeface="Marianne" panose="02000000000000000000" pitchFamily="50" charset="0"/>
              <a:cs typeface="Times New Roman"/>
            </a:rPr>
            <a:t>                                              </a:t>
          </a:r>
          <a:r>
            <a:rPr lang="fr-FR" sz="1000" b="0" i="0" u="none" strike="noStrike" baseline="0">
              <a:solidFill>
                <a:srgbClr val="FFFFFF"/>
              </a:solidFill>
              <a:latin typeface="Marianne" panose="02000000000000000000" pitchFamily="50" charset="0"/>
              <a:cs typeface="Arial"/>
            </a:rPr>
            <a:t>France : 2  002 630 tonnes</a:t>
          </a:r>
        </a:p>
        <a:p>
          <a:pPr algn="ctr" rtl="0">
            <a:defRPr sz="1000"/>
          </a:pPr>
          <a:r>
            <a:rPr lang="fr-FR" sz="1000" b="0" i="0" u="none" strike="noStrike" baseline="0">
              <a:solidFill>
                <a:srgbClr val="000000"/>
              </a:solidFill>
              <a:latin typeface="Marianne" panose="02000000000000000000" pitchFamily="50" charset="0"/>
              <a:cs typeface="Arial"/>
            </a:rPr>
            <a:t>                                                        </a:t>
          </a:r>
          <a:r>
            <a:rPr lang="fr-FR" sz="1000" b="0" i="0" u="none" strike="noStrike" baseline="0">
              <a:solidFill>
                <a:srgbClr val="FFFFFF"/>
              </a:solidFill>
              <a:latin typeface="Marianne" panose="02000000000000000000" pitchFamily="50" charset="0"/>
              <a:cs typeface="Arial"/>
            </a:rPr>
            <a:t>Occitanie : 5° rang  (4%)</a:t>
          </a:r>
        </a:p>
        <a:p>
          <a:pPr algn="ctr" rtl="0">
            <a:defRPr sz="1000"/>
          </a:pPr>
          <a:r>
            <a:rPr lang="fr-FR" sz="1200" b="0" i="0" u="none" strike="noStrike" baseline="0">
              <a:solidFill>
                <a:srgbClr val="000000"/>
              </a:solidFill>
              <a:latin typeface="Marianne" panose="02000000000000000000" pitchFamily="50" charset="0"/>
              <a:cs typeface="Times New Roman"/>
            </a:rPr>
            <a:t>         </a:t>
          </a:r>
        </a:p>
      </xdr:txBody>
    </xdr:sp>
    <xdr:clientData/>
  </xdr:twoCellAnchor>
  <xdr:twoCellAnchor editAs="absolute">
    <xdr:from>
      <xdr:col>7</xdr:col>
      <xdr:colOff>441325</xdr:colOff>
      <xdr:row>12</xdr:row>
      <xdr:rowOff>48834</xdr:rowOff>
    </xdr:from>
    <xdr:to>
      <xdr:col>14</xdr:col>
      <xdr:colOff>384175</xdr:colOff>
      <xdr:row>28</xdr:row>
      <xdr:rowOff>66826</xdr:rowOff>
    </xdr:to>
    <xdr:graphicFrame macro="">
      <xdr:nvGraphicFramePr>
        <xdr:cNvPr id="11578"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editAs="absolute">
    <xdr:from>
      <xdr:col>7</xdr:col>
      <xdr:colOff>570594</xdr:colOff>
      <xdr:row>11</xdr:row>
      <xdr:rowOff>83005</xdr:rowOff>
    </xdr:from>
    <xdr:to>
      <xdr:col>17</xdr:col>
      <xdr:colOff>186418</xdr:colOff>
      <xdr:row>33</xdr:row>
      <xdr:rowOff>92530</xdr:rowOff>
    </xdr:to>
    <xdr:graphicFrame macro="">
      <xdr:nvGraphicFramePr>
        <xdr:cNvPr id="10710"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0</xdr:colOff>
      <xdr:row>0</xdr:row>
      <xdr:rowOff>0</xdr:rowOff>
    </xdr:from>
    <xdr:to>
      <xdr:col>19</xdr:col>
      <xdr:colOff>459015</xdr:colOff>
      <xdr:row>4</xdr:row>
      <xdr:rowOff>145597</xdr:rowOff>
    </xdr:to>
    <xdr:sp macro="" textlink="">
      <xdr:nvSpPr>
        <xdr:cNvPr id="5" name="Images 1"/>
        <xdr:cNvSpPr>
          <a:spLocks noChangeArrowheads="1"/>
        </xdr:cNvSpPr>
      </xdr:nvSpPr>
      <xdr:spPr bwMode="auto">
        <a:xfrm>
          <a:off x="0" y="0"/>
          <a:ext cx="11560629" cy="825954"/>
        </a:xfrm>
        <a:prstGeom prst="rect">
          <a:avLst/>
        </a:prstGeom>
        <a:blipFill dpi="0" rotWithShape="0">
          <a:blip xmlns:r="http://schemas.openxmlformats.org/officeDocument/2006/relationships" r:embed="rId2"/>
          <a:srcRect/>
          <a:stretch>
            <a:fillRect/>
          </a:stretch>
        </a:blipFill>
        <a:ln>
          <a:noFill/>
        </a:ln>
        <a:effectLst/>
        <a:extLst>
          <a:ext uri="{91240B29-F687-4F45-9708-019B960494DF}">
            <a14:hiddenLine xmlns:a14="http://schemas.microsoft.com/office/drawing/2010/main" w="9525">
              <a:solidFill>
                <a:srgbClr val="3465AF"/>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12.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15</xdr:col>
      <xdr:colOff>9072</xdr:colOff>
      <xdr:row>4</xdr:row>
      <xdr:rowOff>141243</xdr:rowOff>
    </xdr:to>
    <xdr:sp macro="" textlink="">
      <xdr:nvSpPr>
        <xdr:cNvPr id="2" name="Images 1"/>
        <xdr:cNvSpPr>
          <a:spLocks noChangeArrowheads="1"/>
        </xdr:cNvSpPr>
      </xdr:nvSpPr>
      <xdr:spPr bwMode="auto">
        <a:xfrm>
          <a:off x="0" y="0"/>
          <a:ext cx="11896272" cy="842283"/>
        </a:xfrm>
        <a:prstGeom prst="rect">
          <a:avLst/>
        </a:prstGeom>
        <a:blipFill dpi="0" rotWithShape="0">
          <a:blip xmlns:r="http://schemas.openxmlformats.org/officeDocument/2006/relationships" r:embed="rId1"/>
          <a:srcRect/>
          <a:stretch>
            <a:fillRect/>
          </a:stretch>
        </a:blipFill>
        <a:ln>
          <a:noFill/>
        </a:ln>
        <a:effectLst/>
        <a:extLst>
          <a:ext uri="{91240B29-F687-4F45-9708-019B960494DF}">
            <a14:hiddenLine xmlns:a14="http://schemas.microsoft.com/office/drawing/2010/main" w="9525">
              <a:solidFill>
                <a:srgbClr val="3465AF"/>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absolute">
    <xdr:from>
      <xdr:col>6</xdr:col>
      <xdr:colOff>678180</xdr:colOff>
      <xdr:row>12</xdr:row>
      <xdr:rowOff>137160</xdr:rowOff>
    </xdr:from>
    <xdr:to>
      <xdr:col>13</xdr:col>
      <xdr:colOff>624930</xdr:colOff>
      <xdr:row>34</xdr:row>
      <xdr:rowOff>145960</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tablodonnee_conjmens_ovins_porcins_sortie_mois_janvier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éthodologie"/>
      <sheetName val="Evolution_abattages-total.ovin"/>
      <sheetName val="Evol_abattages_agneaux"/>
      <sheetName val="cotations_agneauxcouverts_R"/>
      <sheetName val="Evol_abattages_ovinsderéforme"/>
      <sheetName val="IPAMPA_aliment_ovin_caprin"/>
      <sheetName val="Evol_abattages_total.porc"/>
      <sheetName val="Evol_abattages_porc.charcutier"/>
      <sheetName val="cotations_porc.charcutier"/>
      <sheetName val="IPAMPA_aliment_porc"/>
    </sheetNames>
    <sheetDataSet>
      <sheetData sheetId="0"/>
      <sheetData sheetId="1"/>
      <sheetData sheetId="2"/>
      <sheetData sheetId="3"/>
      <sheetData sheetId="4"/>
      <sheetData sheetId="5"/>
      <sheetData sheetId="6"/>
      <sheetData sheetId="7"/>
      <sheetData sheetId="8"/>
      <sheetData sheetId="9">
        <row r="12">
          <cell r="B12" t="str">
            <v>Moyenne 2016-2020</v>
          </cell>
        </row>
        <row r="13">
          <cell r="A13" t="str">
            <v>janv</v>
          </cell>
        </row>
        <row r="14">
          <cell r="A14" t="str">
            <v>fév</v>
          </cell>
        </row>
        <row r="15">
          <cell r="A15" t="str">
            <v>mars</v>
          </cell>
        </row>
        <row r="16">
          <cell r="A16" t="str">
            <v>avril</v>
          </cell>
        </row>
        <row r="17">
          <cell r="A17" t="str">
            <v>mai</v>
          </cell>
        </row>
        <row r="18">
          <cell r="A18" t="str">
            <v>juin</v>
          </cell>
        </row>
        <row r="19">
          <cell r="A19" t="str">
            <v>juillet</v>
          </cell>
        </row>
        <row r="20">
          <cell r="A20" t="str">
            <v>août</v>
          </cell>
        </row>
        <row r="21">
          <cell r="A21" t="str">
            <v>sept</v>
          </cell>
        </row>
        <row r="22">
          <cell r="A22" t="str">
            <v>oct</v>
          </cell>
        </row>
        <row r="23">
          <cell r="A23" t="str">
            <v>nov</v>
          </cell>
        </row>
        <row r="24">
          <cell r="A24" t="str">
            <v>déc</v>
          </cell>
        </row>
      </sheetData>
    </sheetDataSet>
  </externalBook>
</externalLink>
</file>

<file path=xl/tables/table1.xml><?xml version="1.0" encoding="utf-8"?>
<table xmlns="http://schemas.openxmlformats.org/spreadsheetml/2006/main" id="1" name="Table16" displayName="Table16" ref="A7:B16" totalsRowShown="0" headerRowDxfId="63" dataDxfId="62">
  <autoFilter ref="A7:B16"/>
  <tableColumns count="2">
    <tableColumn id="1" name="Descriptif des 9 onglets de ce classeur" dataDxfId="61"/>
    <tableColumn id="2" name="Liste des onglets de ce classeur" dataDxfId="60" dataCellStyle="Normal 6"/>
  </tableColumns>
  <tableStyleInfo name="TableStyleLight9"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K30"/>
  <sheetViews>
    <sheetView tabSelected="1" zoomScale="105" zoomScaleNormal="105" workbookViewId="0"/>
  </sheetViews>
  <sheetFormatPr baseColWidth="10" defaultColWidth="11.5703125" defaultRowHeight="12.75"/>
  <cols>
    <col min="1" max="1" width="99.42578125" style="278" customWidth="1"/>
    <col min="2" max="2" width="64" style="278" customWidth="1"/>
    <col min="3" max="10" width="11.5703125" style="278"/>
    <col min="11" max="11" width="41.42578125" style="278" customWidth="1"/>
    <col min="12" max="16384" width="11.5703125" style="278"/>
  </cols>
  <sheetData>
    <row r="7" spans="1:5" ht="15.75">
      <c r="A7" s="330" t="s">
        <v>162</v>
      </c>
      <c r="B7" s="330" t="s">
        <v>84</v>
      </c>
      <c r="C7" s="284"/>
      <c r="D7" s="284"/>
      <c r="E7" s="284"/>
    </row>
    <row r="8" spans="1:5" ht="15.75">
      <c r="A8" s="279" t="s">
        <v>147</v>
      </c>
      <c r="B8" s="285" t="s">
        <v>85</v>
      </c>
    </row>
    <row r="9" spans="1:5" ht="15.75">
      <c r="A9" s="279" t="s">
        <v>148</v>
      </c>
      <c r="B9" s="285" t="s">
        <v>86</v>
      </c>
    </row>
    <row r="10" spans="1:5" ht="15.75">
      <c r="A10" s="279" t="s">
        <v>149</v>
      </c>
      <c r="B10" s="285" t="s">
        <v>150</v>
      </c>
    </row>
    <row r="11" spans="1:5" ht="15.75">
      <c r="A11" s="279" t="s">
        <v>151</v>
      </c>
      <c r="B11" s="285" t="s">
        <v>87</v>
      </c>
    </row>
    <row r="12" spans="1:5" ht="15.75">
      <c r="A12" s="279" t="s">
        <v>153</v>
      </c>
      <c r="B12" s="285" t="s">
        <v>90</v>
      </c>
    </row>
    <row r="13" spans="1:5" ht="15.75">
      <c r="A13" s="279" t="s">
        <v>154</v>
      </c>
      <c r="B13" s="285" t="s">
        <v>88</v>
      </c>
    </row>
    <row r="14" spans="1:5" ht="15.75">
      <c r="A14" s="279" t="s">
        <v>155</v>
      </c>
      <c r="B14" s="285" t="s">
        <v>89</v>
      </c>
    </row>
    <row r="15" spans="1:5" ht="15.75">
      <c r="A15" s="279" t="s">
        <v>44</v>
      </c>
      <c r="B15" s="285" t="s">
        <v>157</v>
      </c>
    </row>
    <row r="16" spans="1:5" ht="15.75">
      <c r="A16" s="279" t="s">
        <v>156</v>
      </c>
      <c r="B16" s="285" t="s">
        <v>91</v>
      </c>
    </row>
    <row r="17" spans="1:11" ht="15.75">
      <c r="A17" s="279"/>
      <c r="B17" s="331"/>
    </row>
    <row r="18" spans="1:11" s="276" customFormat="1" ht="15.75">
      <c r="A18" s="288" t="s">
        <v>0</v>
      </c>
      <c r="B18" s="288"/>
      <c r="C18" s="288"/>
      <c r="D18" s="288"/>
      <c r="E18" s="275"/>
      <c r="F18" s="275"/>
      <c r="G18" s="275"/>
      <c r="H18" s="275"/>
      <c r="I18" s="275"/>
      <c r="J18" s="275"/>
      <c r="K18" s="275"/>
    </row>
    <row r="19" spans="1:11" s="276" customFormat="1" ht="15" customHeight="1">
      <c r="A19" s="289" t="s">
        <v>76</v>
      </c>
      <c r="B19" s="289"/>
      <c r="C19" s="289"/>
      <c r="D19" s="289"/>
      <c r="E19" s="289"/>
      <c r="F19" s="289"/>
      <c r="G19" s="289"/>
      <c r="H19" s="289"/>
      <c r="I19" s="289"/>
      <c r="J19" s="289"/>
      <c r="K19" s="289"/>
    </row>
    <row r="20" spans="1:11" s="276" customFormat="1" ht="15.75" customHeight="1">
      <c r="A20" s="287" t="s">
        <v>77</v>
      </c>
      <c r="B20" s="287"/>
      <c r="C20" s="287"/>
      <c r="D20" s="287"/>
      <c r="E20" s="287"/>
      <c r="F20" s="287"/>
      <c r="G20" s="287"/>
      <c r="H20" s="287"/>
      <c r="I20" s="287"/>
      <c r="J20" s="287"/>
      <c r="K20" s="287"/>
    </row>
    <row r="21" spans="1:11" s="276" customFormat="1" ht="15.75">
      <c r="A21" s="275"/>
      <c r="B21" s="275"/>
      <c r="C21" s="275"/>
      <c r="D21" s="275"/>
      <c r="E21" s="275"/>
      <c r="F21" s="275"/>
      <c r="G21" s="275"/>
      <c r="H21" s="275"/>
      <c r="I21" s="275"/>
      <c r="J21" s="275"/>
      <c r="K21" s="275"/>
    </row>
    <row r="22" spans="1:11" s="276" customFormat="1" ht="15.75">
      <c r="A22" s="288" t="s">
        <v>1</v>
      </c>
      <c r="B22" s="288"/>
      <c r="C22" s="288"/>
      <c r="D22" s="275"/>
      <c r="E22" s="275"/>
      <c r="F22" s="275"/>
      <c r="G22" s="275"/>
      <c r="H22" s="275"/>
      <c r="I22" s="275"/>
      <c r="J22" s="275"/>
      <c r="K22" s="275"/>
    </row>
    <row r="23" spans="1:11" s="276" customFormat="1" ht="15.75">
      <c r="A23" s="286" t="s">
        <v>50</v>
      </c>
      <c r="B23" s="286"/>
      <c r="C23" s="286"/>
      <c r="D23" s="286"/>
      <c r="E23" s="286"/>
      <c r="F23" s="286"/>
      <c r="G23" s="286"/>
      <c r="H23" s="286"/>
      <c r="I23" s="286"/>
      <c r="J23" s="286"/>
      <c r="K23" s="286"/>
    </row>
    <row r="24" spans="1:11" s="276" customFormat="1" ht="15.75">
      <c r="A24" s="286" t="s">
        <v>2</v>
      </c>
      <c r="B24" s="286"/>
      <c r="C24" s="286"/>
      <c r="D24" s="286"/>
      <c r="E24" s="286"/>
      <c r="F24" s="286"/>
      <c r="G24" s="286"/>
      <c r="H24" s="286"/>
      <c r="I24" s="286"/>
      <c r="J24" s="286"/>
      <c r="K24" s="286"/>
    </row>
    <row r="25" spans="1:11" s="277" customFormat="1" ht="17.45" customHeight="1">
      <c r="A25" s="286"/>
      <c r="B25" s="286"/>
      <c r="C25" s="286"/>
      <c r="D25" s="286"/>
      <c r="E25" s="286"/>
      <c r="F25" s="286"/>
      <c r="G25" s="286"/>
      <c r="H25" s="286"/>
      <c r="I25" s="286"/>
      <c r="J25" s="286"/>
      <c r="K25" s="286"/>
    </row>
    <row r="26" spans="1:11" ht="15">
      <c r="A26" s="332" t="s">
        <v>78</v>
      </c>
      <c r="B26" s="332"/>
      <c r="C26" s="332"/>
    </row>
    <row r="27" spans="1:11" ht="15.75">
      <c r="A27" s="333" t="s">
        <v>158</v>
      </c>
      <c r="B27" s="334"/>
      <c r="C27" s="334"/>
    </row>
    <row r="28" spans="1:11" ht="15.75">
      <c r="A28" s="333" t="s">
        <v>159</v>
      </c>
      <c r="B28" s="334"/>
      <c r="C28" s="334"/>
    </row>
    <row r="29" spans="1:11" ht="15.75">
      <c r="A29" s="333" t="s">
        <v>160</v>
      </c>
      <c r="B29" s="333"/>
      <c r="C29" s="279"/>
    </row>
    <row r="30" spans="1:11" ht="15.75">
      <c r="A30" s="333" t="s">
        <v>161</v>
      </c>
      <c r="B30" s="333"/>
      <c r="C30" s="279"/>
    </row>
  </sheetData>
  <sheetProtection selectLockedCells="1" selectUnlockedCells="1"/>
  <mergeCells count="8">
    <mergeCell ref="A26:C26"/>
    <mergeCell ref="A25:K25"/>
    <mergeCell ref="A18:D18"/>
    <mergeCell ref="A19:K19"/>
    <mergeCell ref="A20:K20"/>
    <mergeCell ref="A22:C22"/>
    <mergeCell ref="A23:K23"/>
    <mergeCell ref="A24:K24"/>
  </mergeCells>
  <hyperlinks>
    <hyperlink ref="B8" location="'Evolution_abattages-total.ovin'!A1" display="Evolution_abattages-total.ovin"/>
    <hyperlink ref="B9" location="Evol_abattages_agneaux!A1" display="Evol_abattages_agneaux"/>
    <hyperlink ref="B10" location="cotations_agneauxcouverts_R!A1" display="cotations_agneauxcouverts_R"/>
    <hyperlink ref="B11" location="Evol_abattages_ovinsderéforme!A1" display="Evol_abattages_ovinsderéforme"/>
    <hyperlink ref="B12" location="IPAMPA_aliment_ovin_caprin!A1" display="IPAMPA_aliment_ovin_caprin"/>
    <hyperlink ref="B13" location="Evol_abattages_total.porc!A1" display="Evol_abattages_total.porc"/>
    <hyperlink ref="B14" location="Evol_abattages_porc.charcutier!A1" display="Evol_abattages_porc.charcutier"/>
    <hyperlink ref="B15" location="cotations_porc.charcutier!A1" display="cotations_porc.charcutier"/>
    <hyperlink ref="B16" location="IPAMPA_aliment_porc!A1" display="IPAMPA_aliment_porc"/>
  </hyperlinks>
  <pageMargins left="0.2361111111111111" right="0.17430555555555555" top="0.2013888888888889" bottom="0.2326388888888889" header="0.51180555555555551" footer="0.51180555555555551"/>
  <pageSetup paperSize="9" scale="75" firstPageNumber="0" orientation="landscape" horizontalDpi="300" verticalDpi="300" r:id="rId1"/>
  <headerFooter alignWithMargins="0"/>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Z66"/>
  <sheetViews>
    <sheetView zoomScale="90" zoomScaleNormal="90" workbookViewId="0"/>
  </sheetViews>
  <sheetFormatPr baseColWidth="10" defaultColWidth="11" defaultRowHeight="12.75"/>
  <cols>
    <col min="1" max="1" width="23.85546875" style="1" customWidth="1"/>
    <col min="2" max="2" width="9.42578125" style="1" customWidth="1"/>
    <col min="3" max="3" width="9" style="1" customWidth="1"/>
    <col min="4" max="6" width="7.42578125" style="1" customWidth="1"/>
    <col min="7" max="7" width="9" style="1" customWidth="1"/>
    <col min="8" max="8" width="8.42578125" style="1" customWidth="1"/>
    <col min="9" max="12" width="11" style="1" customWidth="1"/>
    <col min="13" max="14" width="12" style="1" customWidth="1"/>
    <col min="15" max="15" width="10.85546875" style="1" customWidth="1"/>
    <col min="16" max="16" width="19.28515625" style="1" customWidth="1"/>
    <col min="17" max="21" width="8.7109375" style="1" customWidth="1"/>
    <col min="22" max="22" width="10.7109375" style="1" customWidth="1"/>
    <col min="23" max="16384" width="11" style="1"/>
  </cols>
  <sheetData>
    <row r="1" spans="1:25">
      <c r="S1" s="329" t="str">
        <f>HYPERLINK("#'"&amp;"Méthodologie&amp;navigation"&amp;"'!A1","Retour Méthodologie&amp;navigation")</f>
        <v>Retour Méthodologie&amp;navigation</v>
      </c>
    </row>
    <row r="6" spans="1:25" s="73" customFormat="1" ht="15.75">
      <c r="Q6" s="74"/>
    </row>
    <row r="7" spans="1:25" s="76" customFormat="1" ht="18.75">
      <c r="A7" s="75" t="s">
        <v>3</v>
      </c>
      <c r="B7" s="75"/>
      <c r="Q7" s="77"/>
    </row>
    <row r="8" spans="1:25" s="73" customFormat="1" ht="15.75"/>
    <row r="9" spans="1:25" s="73" customFormat="1" ht="18.75">
      <c r="A9" s="299" t="s">
        <v>73</v>
      </c>
      <c r="B9" s="299"/>
      <c r="C9" s="299"/>
      <c r="D9" s="299"/>
      <c r="E9" s="299"/>
      <c r="F9" s="299"/>
      <c r="G9" s="299"/>
      <c r="I9" s="294"/>
      <c r="J9" s="294"/>
      <c r="K9" s="294"/>
      <c r="L9" s="294"/>
      <c r="M9" s="294"/>
      <c r="N9" s="78"/>
      <c r="P9" s="299" t="s">
        <v>73</v>
      </c>
      <c r="Q9" s="299"/>
      <c r="R9" s="299"/>
      <c r="S9" s="299"/>
      <c r="T9" s="299"/>
      <c r="U9" s="299"/>
      <c r="V9" s="299"/>
    </row>
    <row r="10" spans="1:25" s="70" customFormat="1" ht="31.9" customHeight="1">
      <c r="A10" s="299" t="s">
        <v>71</v>
      </c>
      <c r="B10" s="299"/>
      <c r="C10" s="299"/>
      <c r="D10" s="299"/>
      <c r="E10" s="299"/>
      <c r="F10" s="299"/>
      <c r="G10" s="299"/>
      <c r="I10" s="297" t="str">
        <f>CONCATENATE("Evolution des volumes de"," ",A9," abattus : ",TEXT(T28,"0,0%")," entre 2022 et 2023")</f>
        <v>Evolution des volumes de Total ovins abattus : -10,7% entre 2022 et 2023</v>
      </c>
      <c r="J10" s="297"/>
      <c r="K10" s="297"/>
      <c r="L10" s="297"/>
      <c r="M10" s="297"/>
      <c r="N10" s="297"/>
      <c r="O10" s="297"/>
      <c r="P10" s="80" t="s">
        <v>72</v>
      </c>
      <c r="Q10" s="81"/>
      <c r="R10" s="82"/>
      <c r="S10" s="82"/>
      <c r="T10" s="82"/>
      <c r="U10" s="82"/>
      <c r="V10" s="82"/>
    </row>
    <row r="11" spans="1:25" s="70" customFormat="1" ht="7.5" customHeight="1">
      <c r="C11" s="83"/>
      <c r="D11" s="83"/>
      <c r="E11" s="83"/>
      <c r="F11" s="83"/>
      <c r="I11" s="297" t="str">
        <f>CONCATENATE(TEXT(V28,"0,0%"), "sur les 9 premiers mois de l'année en 2023 et2024")</f>
        <v>-8,3%sur les 9 premiers mois de l'année en 2023 et2024</v>
      </c>
      <c r="J11" s="297"/>
      <c r="K11" s="297"/>
      <c r="L11" s="297"/>
      <c r="M11" s="297"/>
      <c r="N11" s="297"/>
      <c r="O11" s="297"/>
      <c r="R11" s="83"/>
      <c r="S11" s="83"/>
      <c r="T11" s="83"/>
      <c r="U11" s="83"/>
    </row>
    <row r="12" spans="1:25" s="70" customFormat="1" ht="15" customHeight="1">
      <c r="A12" s="295" t="s">
        <v>4</v>
      </c>
      <c r="B12" s="292" t="s">
        <v>81</v>
      </c>
      <c r="C12" s="292">
        <v>2021</v>
      </c>
      <c r="D12" s="292">
        <v>2022</v>
      </c>
      <c r="E12" s="292">
        <v>2023</v>
      </c>
      <c r="F12" s="292">
        <v>2024</v>
      </c>
      <c r="G12" s="290" t="s">
        <v>92</v>
      </c>
      <c r="P12" s="295" t="s">
        <v>56</v>
      </c>
      <c r="Q12" s="292" t="s">
        <v>81</v>
      </c>
      <c r="R12" s="292">
        <v>2021</v>
      </c>
      <c r="S12" s="292">
        <v>2022</v>
      </c>
      <c r="T12" s="292">
        <v>2023</v>
      </c>
      <c r="U12" s="292">
        <v>2024</v>
      </c>
      <c r="V12" s="290" t="s">
        <v>92</v>
      </c>
    </row>
    <row r="13" spans="1:25" s="70" customFormat="1" ht="23.1" customHeight="1">
      <c r="A13" s="296"/>
      <c r="B13" s="293"/>
      <c r="C13" s="293"/>
      <c r="D13" s="293"/>
      <c r="E13" s="293"/>
      <c r="F13" s="293"/>
      <c r="G13" s="291"/>
      <c r="I13" s="302"/>
      <c r="J13" s="302"/>
      <c r="K13" s="302"/>
      <c r="P13" s="296"/>
      <c r="Q13" s="293"/>
      <c r="R13" s="293"/>
      <c r="S13" s="293"/>
      <c r="T13" s="293"/>
      <c r="U13" s="293"/>
      <c r="V13" s="291"/>
      <c r="W13" s="84"/>
    </row>
    <row r="14" spans="1:25" s="5" customFormat="1">
      <c r="A14" s="91" t="s">
        <v>5</v>
      </c>
      <c r="B14" s="72">
        <v>94.066200000000009</v>
      </c>
      <c r="C14" s="72">
        <v>83.298999999999992</v>
      </c>
      <c r="D14" s="72">
        <v>84.668999999999997</v>
      </c>
      <c r="E14" s="72">
        <v>82.926000000000002</v>
      </c>
      <c r="F14" s="72">
        <v>75.433999999999997</v>
      </c>
      <c r="G14" s="101">
        <f>F14/E14-1</f>
        <v>-9.0345609338446375E-2</v>
      </c>
      <c r="H14" s="8"/>
      <c r="P14" s="91" t="s">
        <v>5</v>
      </c>
      <c r="Q14" s="114">
        <v>1752.9581999999998</v>
      </c>
      <c r="R14" s="114">
        <v>1558.587</v>
      </c>
      <c r="S14" s="114">
        <v>1578.693</v>
      </c>
      <c r="T14" s="114">
        <v>1563.519</v>
      </c>
      <c r="U14" s="114">
        <v>1418.2839999999999</v>
      </c>
      <c r="V14" s="101">
        <f>U14/T14-1</f>
        <v>-9.2889820974353499E-2</v>
      </c>
      <c r="W14" s="7"/>
      <c r="X14" s="7"/>
      <c r="Y14" s="7"/>
    </row>
    <row r="15" spans="1:25" s="5" customFormat="1">
      <c r="A15" s="91" t="s">
        <v>6</v>
      </c>
      <c r="B15" s="72">
        <v>105.30999999999999</v>
      </c>
      <c r="C15" s="72">
        <v>99.616</v>
      </c>
      <c r="D15" s="72">
        <v>104.333</v>
      </c>
      <c r="E15" s="72">
        <v>94.254999999999995</v>
      </c>
      <c r="F15" s="72">
        <v>89.397999999999996</v>
      </c>
      <c r="G15" s="101">
        <f t="shared" ref="G15:G22" si="0">F15/E15-1</f>
        <v>-5.1530422789241914E-2</v>
      </c>
      <c r="H15" s="8"/>
      <c r="P15" s="91" t="s">
        <v>6</v>
      </c>
      <c r="Q15" s="114">
        <v>1992.0328000000002</v>
      </c>
      <c r="R15" s="114">
        <v>1895.444</v>
      </c>
      <c r="S15" s="114">
        <v>1975.415</v>
      </c>
      <c r="T15" s="114">
        <v>1754.4650000000001</v>
      </c>
      <c r="U15" s="114">
        <v>1699.498</v>
      </c>
      <c r="V15" s="101">
        <f t="shared" ref="V15:V22" si="1">U15/T15-1</f>
        <v>-3.1329778593474411E-2</v>
      </c>
      <c r="W15" s="7"/>
      <c r="X15" s="7"/>
      <c r="Y15" s="7"/>
    </row>
    <row r="16" spans="1:25" s="5" customFormat="1">
      <c r="A16" s="91" t="s">
        <v>7</v>
      </c>
      <c r="B16" s="72">
        <v>134.72579999999999</v>
      </c>
      <c r="C16" s="72">
        <v>162.982</v>
      </c>
      <c r="D16" s="72">
        <v>131.90600000000001</v>
      </c>
      <c r="E16" s="72">
        <v>130.77700000000002</v>
      </c>
      <c r="F16" s="72">
        <v>128.62899999999999</v>
      </c>
      <c r="G16" s="101">
        <f t="shared" si="0"/>
        <v>-1.6424906520259852E-2</v>
      </c>
      <c r="H16" s="8"/>
      <c r="P16" s="91" t="s">
        <v>7</v>
      </c>
      <c r="Q16" s="114">
        <v>2526.0376000000001</v>
      </c>
      <c r="R16" s="114">
        <v>3018.6489999999999</v>
      </c>
      <c r="S16" s="114">
        <v>2525.7049999999999</v>
      </c>
      <c r="T16" s="114">
        <v>2506.386</v>
      </c>
      <c r="U16" s="114">
        <v>2395.4879999999998</v>
      </c>
      <c r="V16" s="101">
        <f t="shared" si="1"/>
        <v>-4.4246177564030487E-2</v>
      </c>
      <c r="W16" s="7"/>
      <c r="X16" s="7"/>
      <c r="Y16" s="7"/>
    </row>
    <row r="17" spans="1:25" s="5" customFormat="1">
      <c r="A17" s="91" t="s">
        <v>8</v>
      </c>
      <c r="B17" s="72">
        <v>135.59700000000004</v>
      </c>
      <c r="C17" s="72">
        <v>120.328</v>
      </c>
      <c r="D17" s="72">
        <v>143.22</v>
      </c>
      <c r="E17" s="72">
        <v>114.727</v>
      </c>
      <c r="F17" s="72">
        <v>92.76</v>
      </c>
      <c r="G17" s="101">
        <f t="shared" si="0"/>
        <v>-0.19147192901409427</v>
      </c>
      <c r="H17" s="8"/>
      <c r="P17" s="91" t="s">
        <v>8</v>
      </c>
      <c r="Q17" s="114">
        <v>2509.7403999999997</v>
      </c>
      <c r="R17" s="114">
        <v>2252.6280000000002</v>
      </c>
      <c r="S17" s="114">
        <v>2664.8009999999999</v>
      </c>
      <c r="T17" s="114">
        <v>2129.02</v>
      </c>
      <c r="U17" s="114">
        <v>1734.8300000000002</v>
      </c>
      <c r="V17" s="101">
        <f t="shared" si="1"/>
        <v>-0.18515091450526522</v>
      </c>
      <c r="W17" s="7"/>
      <c r="X17" s="7"/>
      <c r="Y17" s="7"/>
    </row>
    <row r="18" spans="1:25" s="5" customFormat="1">
      <c r="A18" s="91" t="s">
        <v>9</v>
      </c>
      <c r="B18" s="72">
        <v>122.29940000000002</v>
      </c>
      <c r="C18" s="72">
        <v>116.82000000000001</v>
      </c>
      <c r="D18" s="72">
        <v>114.221</v>
      </c>
      <c r="E18" s="72">
        <v>104.04299999999999</v>
      </c>
      <c r="F18" s="72">
        <v>93.314999999999998</v>
      </c>
      <c r="G18" s="101">
        <f t="shared" si="0"/>
        <v>-0.10311121363282483</v>
      </c>
      <c r="H18" s="8"/>
      <c r="P18" s="91" t="s">
        <v>9</v>
      </c>
      <c r="Q18" s="114">
        <v>2313.6932000000002</v>
      </c>
      <c r="R18" s="114">
        <v>2233.8240000000001</v>
      </c>
      <c r="S18" s="114">
        <v>2149.9749999999999</v>
      </c>
      <c r="T18" s="114">
        <v>1957.444</v>
      </c>
      <c r="U18" s="114">
        <v>1789.9259999999999</v>
      </c>
      <c r="V18" s="101">
        <f t="shared" si="1"/>
        <v>-8.557997061474043E-2</v>
      </c>
      <c r="W18" s="7"/>
      <c r="X18" s="7"/>
      <c r="Y18" s="7"/>
    </row>
    <row r="19" spans="1:25" s="5" customFormat="1">
      <c r="A19" s="91" t="s">
        <v>10</v>
      </c>
      <c r="B19" s="72">
        <v>118.83920000000001</v>
      </c>
      <c r="C19" s="72">
        <v>111.949</v>
      </c>
      <c r="D19" s="72">
        <v>109.246</v>
      </c>
      <c r="E19" s="72">
        <v>110.48599999999999</v>
      </c>
      <c r="F19" s="72">
        <v>92.42</v>
      </c>
      <c r="G19" s="101">
        <f t="shared" si="0"/>
        <v>-0.16351392936661646</v>
      </c>
      <c r="H19" s="8"/>
      <c r="P19" s="91" t="s">
        <v>10</v>
      </c>
      <c r="Q19" s="114">
        <v>2242.3238000000001</v>
      </c>
      <c r="R19" s="114">
        <v>2120.6640000000002</v>
      </c>
      <c r="S19" s="114">
        <v>2052.5889999999999</v>
      </c>
      <c r="T19" s="114">
        <v>2118.567</v>
      </c>
      <c r="U19" s="114">
        <v>1794.377</v>
      </c>
      <c r="V19" s="101">
        <f t="shared" si="1"/>
        <v>-0.15302324637361009</v>
      </c>
      <c r="W19" s="7"/>
      <c r="X19" s="7"/>
      <c r="Y19" s="7"/>
    </row>
    <row r="20" spans="1:25" s="6" customFormat="1" ht="12.95" customHeight="1">
      <c r="A20" s="91" t="s">
        <v>11</v>
      </c>
      <c r="B20" s="72">
        <v>114.0202</v>
      </c>
      <c r="C20" s="72">
        <v>124.82899999999999</v>
      </c>
      <c r="D20" s="72">
        <v>113.744</v>
      </c>
      <c r="E20" s="72">
        <v>92.603999999999999</v>
      </c>
      <c r="F20" s="72">
        <v>92.05</v>
      </c>
      <c r="G20" s="101">
        <f t="shared" si="0"/>
        <v>-5.9824629605632618E-3</v>
      </c>
      <c r="H20" s="8"/>
      <c r="P20" s="91" t="s">
        <v>11</v>
      </c>
      <c r="Q20" s="114">
        <v>2150.0821999999998</v>
      </c>
      <c r="R20" s="114">
        <v>2403.9009999999998</v>
      </c>
      <c r="S20" s="114">
        <v>2165.9790000000003</v>
      </c>
      <c r="T20" s="114">
        <v>1730.1179999999999</v>
      </c>
      <c r="U20" s="114">
        <v>1763.979</v>
      </c>
      <c r="V20" s="101">
        <f t="shared" si="1"/>
        <v>1.957149743543507E-2</v>
      </c>
      <c r="W20" s="7"/>
      <c r="X20" s="7"/>
      <c r="Y20" s="7"/>
    </row>
    <row r="21" spans="1:25" s="5" customFormat="1" ht="12.95" customHeight="1">
      <c r="A21" s="91" t="s">
        <v>12</v>
      </c>
      <c r="B21" s="72">
        <v>108.732</v>
      </c>
      <c r="C21" s="72">
        <v>100.58500000000001</v>
      </c>
      <c r="D21" s="72">
        <v>105.73399999999999</v>
      </c>
      <c r="E21" s="72">
        <v>91.334999999999994</v>
      </c>
      <c r="F21" s="72">
        <v>81.503</v>
      </c>
      <c r="G21" s="101">
        <f t="shared" si="0"/>
        <v>-0.10764767066294401</v>
      </c>
      <c r="H21" s="8"/>
      <c r="P21" s="91" t="s">
        <v>12</v>
      </c>
      <c r="Q21" s="114">
        <v>2057.7170000000001</v>
      </c>
      <c r="R21" s="114">
        <v>1888.951</v>
      </c>
      <c r="S21" s="114">
        <v>2000.1310000000001</v>
      </c>
      <c r="T21" s="114">
        <v>1727.1980000000001</v>
      </c>
      <c r="U21" s="114">
        <v>1563.8789999999999</v>
      </c>
      <c r="V21" s="101">
        <f t="shared" si="1"/>
        <v>-9.4557196106063168E-2</v>
      </c>
      <c r="W21" s="7"/>
      <c r="X21" s="7"/>
      <c r="Y21" s="7"/>
    </row>
    <row r="22" spans="1:25" s="5" customFormat="1" ht="12.95" customHeight="1">
      <c r="A22" s="91" t="s">
        <v>13</v>
      </c>
      <c r="B22" s="72">
        <v>90.602400000000003</v>
      </c>
      <c r="C22" s="72">
        <v>81.480999999999995</v>
      </c>
      <c r="D22" s="72">
        <v>85.850999999999999</v>
      </c>
      <c r="E22" s="72">
        <v>74.504999999999995</v>
      </c>
      <c r="F22" s="72">
        <v>68.227999999999994</v>
      </c>
      <c r="G22" s="101">
        <f t="shared" si="0"/>
        <v>-8.4249379236292832E-2</v>
      </c>
      <c r="H22" s="8"/>
      <c r="P22" s="91" t="s">
        <v>13</v>
      </c>
      <c r="Q22" s="114">
        <v>1729.1938000000002</v>
      </c>
      <c r="R22" s="114">
        <v>1542.7159999999999</v>
      </c>
      <c r="S22" s="114">
        <v>1622.6679999999999</v>
      </c>
      <c r="T22" s="114">
        <v>1405.6969999999999</v>
      </c>
      <c r="U22" s="114">
        <v>1322.066</v>
      </c>
      <c r="V22" s="101">
        <f t="shared" si="1"/>
        <v>-5.949432914774655E-2</v>
      </c>
      <c r="W22" s="7"/>
      <c r="X22" s="7"/>
      <c r="Y22" s="7"/>
    </row>
    <row r="23" spans="1:25" s="5" customFormat="1" ht="12.95" customHeight="1">
      <c r="A23" s="91" t="s">
        <v>14</v>
      </c>
      <c r="B23" s="72">
        <v>84.373999999999995</v>
      </c>
      <c r="C23" s="72">
        <v>68.923000000000002</v>
      </c>
      <c r="D23" s="72">
        <v>74.447999999999993</v>
      </c>
      <c r="E23" s="72">
        <v>64.692999999999998</v>
      </c>
      <c r="F23" s="72"/>
      <c r="G23" s="101"/>
      <c r="H23" s="8"/>
      <c r="P23" s="91" t="s">
        <v>14</v>
      </c>
      <c r="Q23" s="114">
        <v>1592.1561999999999</v>
      </c>
      <c r="R23" s="114">
        <v>1301.46</v>
      </c>
      <c r="S23" s="114">
        <v>1428.8700000000001</v>
      </c>
      <c r="T23" s="114">
        <v>1213.989</v>
      </c>
      <c r="U23" s="114"/>
      <c r="V23" s="101"/>
      <c r="W23" s="7"/>
      <c r="X23" s="7"/>
      <c r="Y23" s="7"/>
    </row>
    <row r="24" spans="1:25" s="5" customFormat="1" ht="12.95" customHeight="1">
      <c r="A24" s="91" t="s">
        <v>15</v>
      </c>
      <c r="B24" s="72">
        <v>75.058199999999999</v>
      </c>
      <c r="C24" s="72">
        <v>74.204999999999998</v>
      </c>
      <c r="D24" s="72">
        <v>69.572999999999993</v>
      </c>
      <c r="E24" s="72">
        <v>57.765000000000001</v>
      </c>
      <c r="F24" s="72"/>
      <c r="G24" s="227"/>
      <c r="H24" s="8"/>
      <c r="P24" s="91" t="s">
        <v>15</v>
      </c>
      <c r="Q24" s="114">
        <v>1414.3612000000001</v>
      </c>
      <c r="R24" s="114">
        <v>1408.0419999999999</v>
      </c>
      <c r="S24" s="114">
        <v>1332.681</v>
      </c>
      <c r="T24" s="114">
        <v>1092.231</v>
      </c>
      <c r="U24" s="114"/>
      <c r="V24" s="227"/>
      <c r="W24" s="7"/>
      <c r="X24" s="7"/>
      <c r="Y24" s="7"/>
    </row>
    <row r="25" spans="1:25" s="5" customFormat="1" ht="12.95" customHeight="1">
      <c r="A25" s="92" t="s">
        <v>16</v>
      </c>
      <c r="B25" s="72">
        <v>84.888599999999997</v>
      </c>
      <c r="C25" s="72">
        <v>86.867000000000004</v>
      </c>
      <c r="D25" s="72">
        <v>77.328000000000003</v>
      </c>
      <c r="E25" s="72">
        <v>69.462999999999994</v>
      </c>
      <c r="F25" s="72"/>
      <c r="G25" s="227"/>
      <c r="H25" s="8"/>
      <c r="P25" s="92" t="s">
        <v>16</v>
      </c>
      <c r="Q25" s="114">
        <v>1569.42</v>
      </c>
      <c r="R25" s="114">
        <v>1619.7439999999999</v>
      </c>
      <c r="S25" s="114">
        <v>1444.777</v>
      </c>
      <c r="T25" s="114">
        <v>1284.8109999999999</v>
      </c>
      <c r="U25" s="114"/>
      <c r="V25" s="227"/>
      <c r="W25" s="7"/>
      <c r="X25" s="7"/>
      <c r="Y25" s="7"/>
    </row>
    <row r="26" spans="1:25" s="5" customFormat="1" ht="12.95" customHeight="1">
      <c r="A26" s="93" t="s">
        <v>68</v>
      </c>
      <c r="B26" s="71">
        <f>SUM(B14:B19)</f>
        <v>710.83760000000007</v>
      </c>
      <c r="C26" s="71">
        <f t="shared" ref="C26:F26" si="2">SUM(C14:C19)</f>
        <v>694.99400000000003</v>
      </c>
      <c r="D26" s="71">
        <f>SUM(D14:D19)</f>
        <v>687.59500000000003</v>
      </c>
      <c r="E26" s="71">
        <f t="shared" si="2"/>
        <v>637.21399999999994</v>
      </c>
      <c r="F26" s="71">
        <f t="shared" si="2"/>
        <v>571.95600000000002</v>
      </c>
      <c r="G26" s="206"/>
      <c r="H26" s="8"/>
      <c r="P26" s="93" t="s">
        <v>68</v>
      </c>
      <c r="Q26" s="71">
        <f>SUM(Q14:Q19)</f>
        <v>13336.786</v>
      </c>
      <c r="R26" s="71">
        <f t="shared" ref="R26" si="3">SUM(R14:R19)</f>
        <v>13079.796000000002</v>
      </c>
      <c r="S26" s="71">
        <f>SUM(S14:S19)</f>
        <v>12947.178</v>
      </c>
      <c r="T26" s="71">
        <f t="shared" ref="T26:U26" si="4">SUM(T14:T19)</f>
        <v>12029.401000000002</v>
      </c>
      <c r="U26" s="71">
        <f t="shared" si="4"/>
        <v>10832.403</v>
      </c>
      <c r="V26" s="206"/>
      <c r="W26" s="7"/>
      <c r="X26" s="7"/>
      <c r="Y26" s="7"/>
    </row>
    <row r="27" spans="1:25" ht="13.5">
      <c r="A27" s="93" t="s">
        <v>48</v>
      </c>
      <c r="B27" s="71">
        <f>SUM(B14:B25)</f>
        <v>1268.5130000000001</v>
      </c>
      <c r="C27" s="71">
        <f t="shared" ref="C27:E27" si="5">SUM(C14:C25)</f>
        <v>1231.8839999999998</v>
      </c>
      <c r="D27" s="71">
        <f t="shared" si="5"/>
        <v>1214.2730000000001</v>
      </c>
      <c r="E27" s="71">
        <f t="shared" si="5"/>
        <v>1087.579</v>
      </c>
      <c r="F27" s="71"/>
      <c r="G27" s="206"/>
      <c r="P27" s="93" t="s">
        <v>48</v>
      </c>
      <c r="Q27" s="71">
        <f>SUM(Q14:Q25)</f>
        <v>23849.716400000005</v>
      </c>
      <c r="R27" s="71">
        <f t="shared" ref="R27:T27" si="6">SUM(R14:R25)</f>
        <v>23244.61</v>
      </c>
      <c r="S27" s="71">
        <f t="shared" si="6"/>
        <v>22942.284</v>
      </c>
      <c r="T27" s="71">
        <f t="shared" si="6"/>
        <v>20483.445000000003</v>
      </c>
      <c r="U27" s="71"/>
      <c r="V27" s="206"/>
      <c r="W27" s="7"/>
      <c r="X27" s="7"/>
    </row>
    <row r="28" spans="1:25" ht="13.5">
      <c r="A28" s="94" t="s">
        <v>49</v>
      </c>
      <c r="B28" s="90"/>
      <c r="C28" s="90"/>
      <c r="D28" s="230">
        <f>D27/C27-1</f>
        <v>-1.4295988908046287E-2</v>
      </c>
      <c r="E28" s="230">
        <f>E27/D27-1</f>
        <v>-0.10433732776731441</v>
      </c>
      <c r="F28" s="90"/>
      <c r="G28" s="225">
        <f>(F14+F15+F16+F17+F18+F19+F20+F21+F22)/(E14+E15+E16+E17+E18+E19+E20+E21+E22)-1</f>
        <v>-9.1464599210859587E-2</v>
      </c>
      <c r="P28" s="94" t="s">
        <v>49</v>
      </c>
      <c r="Q28" s="90"/>
      <c r="R28" s="90"/>
      <c r="S28" s="230">
        <f>S27/R27-1</f>
        <v>-1.3006284037460736E-2</v>
      </c>
      <c r="T28" s="230">
        <f>T27/S27-1</f>
        <v>-0.107174987459836</v>
      </c>
      <c r="U28" s="90"/>
      <c r="V28" s="225">
        <f>(U14+U15+U16+U17+U18+U19+U20+U21+U22)/(T14+T15+T16+T17+T18+T19+T20+T21+T22)-1</f>
        <v>-8.3474570301201534E-2</v>
      </c>
      <c r="W28" s="95"/>
      <c r="X28" s="7"/>
    </row>
    <row r="29" spans="1:25" ht="13.5">
      <c r="A29" s="83"/>
      <c r="B29" s="61"/>
      <c r="C29" s="95"/>
      <c r="D29" s="95"/>
      <c r="E29" s="95"/>
      <c r="F29" s="95"/>
      <c r="G29" s="95"/>
      <c r="P29" s="83"/>
      <c r="Q29" s="61"/>
      <c r="R29" s="95"/>
      <c r="S29" s="95"/>
      <c r="T29" s="95"/>
      <c r="U29" s="95"/>
      <c r="V29" s="95"/>
      <c r="W29" s="7"/>
      <c r="X29" s="7"/>
    </row>
    <row r="30" spans="1:25" s="70" customFormat="1">
      <c r="A30" s="100" t="s">
        <v>66</v>
      </c>
      <c r="B30" s="220">
        <f>B27/B31</f>
        <v>0.30152327474357599</v>
      </c>
      <c r="C30" s="220">
        <f t="shared" ref="C30:E30" si="7">C27/C31</f>
        <v>0.29329949912966125</v>
      </c>
      <c r="D30" s="220">
        <f t="shared" si="7"/>
        <v>0.29929661390223389</v>
      </c>
      <c r="E30" s="220">
        <f t="shared" si="7"/>
        <v>0.29132355485887035</v>
      </c>
      <c r="F30" s="220">
        <f>SUM(F14:F23)/F31</f>
        <v>0.28826808953227379</v>
      </c>
      <c r="G30" s="220"/>
      <c r="P30" s="100" t="s">
        <v>66</v>
      </c>
      <c r="Q30" s="220">
        <f>Q27/Q31</f>
        <v>0.29356719734826581</v>
      </c>
      <c r="R30" s="220">
        <f>R27/R31</f>
        <v>0.28419683099750476</v>
      </c>
      <c r="S30" s="220">
        <f>S27/S31</f>
        <v>0.28949636357345487</v>
      </c>
      <c r="T30" s="220">
        <f t="shared" ref="T30" si="8">T27/T31</f>
        <v>0.28073355785865162</v>
      </c>
      <c r="U30" s="220">
        <f>SUM(U14:U23)/U31</f>
        <v>0.28221725256680208</v>
      </c>
      <c r="V30" s="220"/>
      <c r="W30" s="84"/>
      <c r="X30" s="84"/>
    </row>
    <row r="31" spans="1:25" ht="13.5">
      <c r="A31" s="100" t="s">
        <v>65</v>
      </c>
      <c r="B31" s="217">
        <v>4207.0151999999998</v>
      </c>
      <c r="C31" s="218">
        <v>4200.0889999999999</v>
      </c>
      <c r="D31" s="218">
        <v>4057.0889999999999</v>
      </c>
      <c r="E31" s="218">
        <v>3733.2339999999999</v>
      </c>
      <c r="F31" s="218">
        <v>2822.848</v>
      </c>
      <c r="G31" s="218"/>
      <c r="P31" s="100" t="s">
        <v>65</v>
      </c>
      <c r="Q31" s="217">
        <v>81241.080799999996</v>
      </c>
      <c r="R31" s="218">
        <v>81790.531999999992</v>
      </c>
      <c r="S31" s="218">
        <v>79248.953999999998</v>
      </c>
      <c r="T31" s="218">
        <v>72964.005999999994</v>
      </c>
      <c r="U31" s="218">
        <v>54859.605000000003</v>
      </c>
      <c r="V31" s="218"/>
      <c r="W31" s="7"/>
      <c r="X31" s="7"/>
    </row>
    <row r="32" spans="1:25" ht="13.5">
      <c r="A32" s="100" t="s">
        <v>67</v>
      </c>
      <c r="B32" s="219"/>
      <c r="C32" s="220"/>
      <c r="D32" s="220">
        <f>D31/C31-1</f>
        <v>-3.4046897577646562E-2</v>
      </c>
      <c r="E32" s="220">
        <f>E31/D31-1</f>
        <v>-7.9824475134757988E-2</v>
      </c>
      <c r="F32" s="220"/>
      <c r="G32" s="220"/>
      <c r="P32" s="100" t="s">
        <v>67</v>
      </c>
      <c r="Q32" s="219"/>
      <c r="R32" s="220"/>
      <c r="S32" s="220">
        <f>S31/R31-1</f>
        <v>-3.1074232406264279E-2</v>
      </c>
      <c r="T32" s="220">
        <f>T31/S31-1</f>
        <v>-7.930638428363368E-2</v>
      </c>
      <c r="U32" s="220"/>
      <c r="V32" s="220"/>
      <c r="W32" s="7"/>
      <c r="X32" s="7"/>
    </row>
    <row r="33" spans="1:26" s="73" customFormat="1" ht="15.75">
      <c r="A33" s="73" t="s">
        <v>17</v>
      </c>
      <c r="F33" s="65"/>
      <c r="G33" s="204"/>
      <c r="J33" s="89" t="s">
        <v>17</v>
      </c>
      <c r="P33" s="73" t="s">
        <v>17</v>
      </c>
      <c r="Y33" s="85"/>
      <c r="Z33" s="85"/>
    </row>
    <row r="34" spans="1:26" s="73" customFormat="1" ht="15.75">
      <c r="D34" s="184"/>
      <c r="E34" s="184"/>
      <c r="U34" s="65"/>
      <c r="Y34" s="85"/>
      <c r="Z34" s="85"/>
    </row>
    <row r="35" spans="1:26" s="73" customFormat="1" ht="15.75">
      <c r="Y35" s="85"/>
      <c r="Z35" s="85"/>
    </row>
    <row r="36" spans="1:26" s="73" customFormat="1" ht="23.45" customHeight="1">
      <c r="A36" s="298" t="s">
        <v>64</v>
      </c>
      <c r="B36" s="298"/>
      <c r="C36" s="298"/>
      <c r="D36" s="298"/>
      <c r="E36" s="298"/>
      <c r="F36" s="298"/>
      <c r="G36" s="298"/>
      <c r="H36" s="298"/>
      <c r="I36" s="298"/>
      <c r="J36" s="298"/>
      <c r="K36" s="298"/>
      <c r="L36" s="298"/>
      <c r="M36" s="298"/>
      <c r="N36" s="298"/>
      <c r="O36" s="298"/>
      <c r="P36" s="298"/>
      <c r="Q36" s="298"/>
      <c r="R36" s="298"/>
      <c r="S36" s="298"/>
      <c r="T36" s="298"/>
      <c r="U36" s="298"/>
      <c r="V36" s="298"/>
      <c r="Y36" s="85"/>
      <c r="Z36" s="85"/>
    </row>
    <row r="37" spans="1:26" s="73" customFormat="1" ht="15.75" customHeight="1">
      <c r="A37" s="298"/>
      <c r="B37" s="298"/>
      <c r="C37" s="298"/>
      <c r="D37" s="298"/>
      <c r="E37" s="298"/>
      <c r="F37" s="298"/>
      <c r="G37" s="298"/>
      <c r="H37" s="298"/>
      <c r="I37" s="298"/>
      <c r="J37" s="298"/>
      <c r="K37" s="298"/>
      <c r="L37" s="298"/>
      <c r="M37" s="298"/>
      <c r="N37" s="298"/>
      <c r="O37" s="298"/>
      <c r="P37" s="298"/>
      <c r="Q37" s="298"/>
      <c r="R37" s="298"/>
      <c r="S37" s="298"/>
      <c r="T37" s="298"/>
      <c r="U37" s="298"/>
      <c r="V37" s="298"/>
      <c r="Y37" s="85"/>
      <c r="Z37" s="85"/>
    </row>
    <row r="38" spans="1:26" s="73" customFormat="1" ht="25.35" customHeight="1">
      <c r="C38" s="302"/>
      <c r="D38" s="302"/>
      <c r="E38" s="302"/>
      <c r="F38" s="302"/>
      <c r="G38" s="302"/>
      <c r="H38" s="302"/>
      <c r="I38" s="302"/>
      <c r="J38" s="302"/>
      <c r="K38" s="302"/>
      <c r="L38" s="302"/>
      <c r="M38" s="302"/>
      <c r="N38" s="302"/>
      <c r="O38" s="302"/>
      <c r="P38" s="302"/>
      <c r="Q38" s="82"/>
      <c r="Y38" s="85"/>
      <c r="Z38" s="85"/>
    </row>
    <row r="39" spans="1:26" s="70" customFormat="1" ht="18.75">
      <c r="A39" s="79" t="s">
        <v>18</v>
      </c>
      <c r="B39" s="87"/>
      <c r="C39" s="88"/>
      <c r="D39" s="88"/>
      <c r="E39" s="88"/>
      <c r="F39" s="88"/>
      <c r="G39" s="88"/>
      <c r="P39" s="79" t="s">
        <v>19</v>
      </c>
      <c r="Q39" s="81"/>
      <c r="R39" s="82"/>
      <c r="S39" s="82"/>
      <c r="T39" s="82"/>
      <c r="U39" s="82"/>
      <c r="V39" s="82"/>
      <c r="Y39" s="85"/>
      <c r="Z39" s="85"/>
    </row>
    <row r="40" spans="1:26" s="5" customFormat="1" ht="12.75" customHeight="1">
      <c r="A40" s="96" t="s">
        <v>59</v>
      </c>
      <c r="B40" s="79"/>
      <c r="C40" s="97">
        <f>C56/$C$27</f>
        <v>0.28802143708336175</v>
      </c>
      <c r="D40" s="97">
        <f>D56/$D$27</f>
        <v>0.3105520751923167</v>
      </c>
      <c r="E40" s="97">
        <f>E56/$E$27</f>
        <v>0.2883799705584606</v>
      </c>
      <c r="F40" s="6"/>
      <c r="H40" s="303"/>
      <c r="I40" s="303"/>
      <c r="J40" s="303"/>
      <c r="K40" s="303"/>
      <c r="L40" s="303"/>
      <c r="M40" s="303"/>
      <c r="N40" s="58"/>
      <c r="O40" s="2"/>
      <c r="R40" s="6"/>
      <c r="S40" s="6"/>
      <c r="T40" s="6"/>
      <c r="U40" s="6"/>
      <c r="Y40" s="9"/>
      <c r="Z40" s="9"/>
    </row>
    <row r="41" spans="1:26" s="5" customFormat="1" ht="14.65" customHeight="1">
      <c r="A41" s="295" t="s">
        <v>4</v>
      </c>
      <c r="B41" s="292" t="s">
        <v>81</v>
      </c>
      <c r="C41" s="292">
        <v>2021</v>
      </c>
      <c r="D41" s="292">
        <v>2022</v>
      </c>
      <c r="E41" s="292">
        <v>2023</v>
      </c>
      <c r="F41" s="292">
        <v>2024</v>
      </c>
      <c r="G41" s="290" t="s">
        <v>92</v>
      </c>
      <c r="P41" s="295" t="s">
        <v>56</v>
      </c>
      <c r="Q41" s="292" t="s">
        <v>81</v>
      </c>
      <c r="R41" s="292">
        <v>2021</v>
      </c>
      <c r="S41" s="292">
        <v>2022</v>
      </c>
      <c r="T41" s="292">
        <v>2023</v>
      </c>
      <c r="U41" s="292">
        <v>2024</v>
      </c>
      <c r="V41" s="290" t="s">
        <v>92</v>
      </c>
      <c r="Y41" s="9"/>
      <c r="Z41" s="9"/>
    </row>
    <row r="42" spans="1:26" s="5" customFormat="1" ht="18.600000000000001" customHeight="1">
      <c r="A42" s="296"/>
      <c r="B42" s="293"/>
      <c r="C42" s="293"/>
      <c r="D42" s="293"/>
      <c r="E42" s="293"/>
      <c r="F42" s="293"/>
      <c r="G42" s="291"/>
      <c r="J42" s="66"/>
      <c r="K42" s="67" t="s">
        <v>53</v>
      </c>
      <c r="L42" s="66"/>
      <c r="M42" s="66"/>
      <c r="N42" s="66"/>
      <c r="O42" s="66"/>
      <c r="P42" s="296"/>
      <c r="Q42" s="293"/>
      <c r="R42" s="293"/>
      <c r="S42" s="293"/>
      <c r="T42" s="293"/>
      <c r="U42" s="293"/>
      <c r="V42" s="291"/>
      <c r="Y42" s="9"/>
      <c r="Z42" s="9"/>
    </row>
    <row r="43" spans="1:26" s="5" customFormat="1" ht="13.5">
      <c r="A43" s="91" t="s">
        <v>5</v>
      </c>
      <c r="B43" s="72">
        <v>25.022600000000001</v>
      </c>
      <c r="C43" s="72">
        <v>23.27</v>
      </c>
      <c r="D43" s="72">
        <v>25.020999999999997</v>
      </c>
      <c r="E43" s="72">
        <v>26.281999999999996</v>
      </c>
      <c r="F43" s="72">
        <v>21.071000000000002</v>
      </c>
      <c r="G43" s="101">
        <f>F43/E43-1</f>
        <v>-0.19827258199528175</v>
      </c>
      <c r="H43" s="65"/>
      <c r="J43" s="300"/>
      <c r="K43" s="300"/>
      <c r="L43" s="300"/>
      <c r="M43" s="300"/>
      <c r="N43" s="300"/>
      <c r="O43" s="301"/>
      <c r="P43" s="91" t="s">
        <v>5</v>
      </c>
      <c r="Q43" s="114">
        <v>473.416</v>
      </c>
      <c r="R43" s="114">
        <v>446.61599999999999</v>
      </c>
      <c r="S43" s="114">
        <v>485.09300000000002</v>
      </c>
      <c r="T43" s="114">
        <v>511.065</v>
      </c>
      <c r="U43" s="114">
        <v>399.37399999999997</v>
      </c>
      <c r="V43" s="231">
        <f>U43/T43-1</f>
        <v>-0.21854558617788356</v>
      </c>
      <c r="W43" s="7"/>
      <c r="X43" s="7"/>
      <c r="Y43" s="7"/>
      <c r="Z43" s="9"/>
    </row>
    <row r="44" spans="1:26" s="5" customFormat="1" ht="13.5">
      <c r="A44" s="91" t="s">
        <v>6</v>
      </c>
      <c r="B44" s="72">
        <v>28.977800000000002</v>
      </c>
      <c r="C44" s="72">
        <v>27.338000000000001</v>
      </c>
      <c r="D44" s="72">
        <v>31.962</v>
      </c>
      <c r="E44" s="72">
        <v>30.02</v>
      </c>
      <c r="F44" s="72">
        <v>22.774999999999999</v>
      </c>
      <c r="G44" s="101">
        <f t="shared" ref="G44:G51" si="9">F44/E44-1</f>
        <v>-0.2413391072618255</v>
      </c>
      <c r="H44" s="7"/>
      <c r="I44" s="60"/>
      <c r="J44" s="66"/>
      <c r="K44" s="66" t="s">
        <v>51</v>
      </c>
      <c r="L44" s="66"/>
      <c r="M44" s="66"/>
      <c r="N44" s="66"/>
      <c r="O44" s="66"/>
      <c r="P44" s="91" t="s">
        <v>6</v>
      </c>
      <c r="Q44" s="114">
        <v>548.5157999999999</v>
      </c>
      <c r="R44" s="114">
        <v>530.27800000000002</v>
      </c>
      <c r="S44" s="114">
        <v>618.13299999999992</v>
      </c>
      <c r="T44" s="114">
        <v>543.471</v>
      </c>
      <c r="U44" s="114">
        <v>435.73099999999999</v>
      </c>
      <c r="V44" s="231">
        <f t="shared" ref="V44:V51" si="10">U44/T44-1</f>
        <v>-0.19824424854316058</v>
      </c>
      <c r="W44" s="7"/>
      <c r="X44" s="7"/>
      <c r="Y44" s="7"/>
      <c r="Z44" s="9"/>
    </row>
    <row r="45" spans="1:26" s="5" customFormat="1" ht="13.5">
      <c r="A45" s="91" t="s">
        <v>7</v>
      </c>
      <c r="B45" s="72">
        <v>36.768000000000001</v>
      </c>
      <c r="C45" s="72">
        <v>44.478999999999999</v>
      </c>
      <c r="D45" s="72">
        <v>45.51</v>
      </c>
      <c r="E45" s="72">
        <v>43.413000000000004</v>
      </c>
      <c r="F45" s="72">
        <v>32.694000000000003</v>
      </c>
      <c r="G45" s="101">
        <f t="shared" si="9"/>
        <v>-0.24690760832008851</v>
      </c>
      <c r="H45" s="7"/>
      <c r="I45" s="65"/>
      <c r="J45" s="66"/>
      <c r="K45" s="68" t="s">
        <v>54</v>
      </c>
      <c r="L45" s="66"/>
      <c r="M45" s="66"/>
      <c r="N45" s="66"/>
      <c r="O45" s="66"/>
      <c r="P45" s="91" t="s">
        <v>7</v>
      </c>
      <c r="Q45" s="114">
        <v>688.49180000000001</v>
      </c>
      <c r="R45" s="114">
        <v>835.10199999999998</v>
      </c>
      <c r="S45" s="114">
        <v>874.99399999999991</v>
      </c>
      <c r="T45" s="114">
        <v>843.24</v>
      </c>
      <c r="U45" s="114">
        <v>609.35599999999999</v>
      </c>
      <c r="V45" s="231">
        <f t="shared" si="10"/>
        <v>-0.27736350268013854</v>
      </c>
      <c r="W45" s="7"/>
      <c r="X45" s="7"/>
      <c r="Y45" s="7"/>
      <c r="Z45" s="9"/>
    </row>
    <row r="46" spans="1:26" s="5" customFormat="1" ht="13.5">
      <c r="A46" s="91" t="s">
        <v>8</v>
      </c>
      <c r="B46" s="72">
        <v>37.601199999999999</v>
      </c>
      <c r="C46" s="72">
        <v>38.995000000000005</v>
      </c>
      <c r="D46" s="72">
        <v>47.158999999999999</v>
      </c>
      <c r="E46" s="72">
        <v>37.082999999999998</v>
      </c>
      <c r="F46" s="72">
        <v>25.799000000000003</v>
      </c>
      <c r="G46" s="101">
        <f t="shared" si="9"/>
        <v>-0.30429037564382588</v>
      </c>
      <c r="H46" s="7"/>
      <c r="J46" s="69"/>
      <c r="K46" s="66" t="s">
        <v>55</v>
      </c>
      <c r="L46" s="66"/>
      <c r="M46" s="66"/>
      <c r="N46" s="66"/>
      <c r="O46" s="66"/>
      <c r="P46" s="91" t="s">
        <v>8</v>
      </c>
      <c r="Q46" s="114">
        <v>703.5204</v>
      </c>
      <c r="R46" s="114">
        <v>740.68299999999999</v>
      </c>
      <c r="S46" s="114">
        <v>888.86699999999996</v>
      </c>
      <c r="T46" s="114">
        <v>695.38300000000004</v>
      </c>
      <c r="U46" s="114">
        <v>482.68100000000004</v>
      </c>
      <c r="V46" s="231">
        <f t="shared" si="10"/>
        <v>-0.30587748046759844</v>
      </c>
      <c r="W46" s="7"/>
      <c r="X46" s="7"/>
      <c r="Y46" s="7"/>
      <c r="Z46" s="9"/>
    </row>
    <row r="47" spans="1:26" s="5" customFormat="1">
      <c r="A47" s="91" t="s">
        <v>9</v>
      </c>
      <c r="B47" s="72">
        <v>33.746200000000002</v>
      </c>
      <c r="C47" s="72">
        <v>34.341999999999999</v>
      </c>
      <c r="D47" s="72">
        <v>36.852999999999994</v>
      </c>
      <c r="E47" s="72">
        <v>28.641000000000002</v>
      </c>
      <c r="F47" s="72">
        <v>24.827000000000002</v>
      </c>
      <c r="G47" s="101">
        <f t="shared" si="9"/>
        <v>-0.13316574141964321</v>
      </c>
      <c r="H47" s="7"/>
      <c r="K47" s="6" t="s">
        <v>52</v>
      </c>
      <c r="O47" s="10"/>
      <c r="P47" s="91" t="s">
        <v>9</v>
      </c>
      <c r="Q47" s="114">
        <v>647.95140000000004</v>
      </c>
      <c r="R47" s="114">
        <v>666.88200000000006</v>
      </c>
      <c r="S47" s="114">
        <v>701.73</v>
      </c>
      <c r="T47" s="114">
        <v>539.64699999999993</v>
      </c>
      <c r="U47" s="114">
        <v>476.45300000000003</v>
      </c>
      <c r="V47" s="231">
        <f t="shared" si="10"/>
        <v>-0.11710247624836223</v>
      </c>
      <c r="W47" s="7"/>
      <c r="X47" s="7"/>
      <c r="Y47" s="7"/>
    </row>
    <row r="48" spans="1:26" s="5" customFormat="1">
      <c r="A48" s="91" t="s">
        <v>10</v>
      </c>
      <c r="B48" s="72">
        <v>30.7666</v>
      </c>
      <c r="C48" s="72">
        <v>29.672000000000001</v>
      </c>
      <c r="D48" s="72">
        <v>33.449999999999996</v>
      </c>
      <c r="E48" s="72">
        <v>28.408000000000001</v>
      </c>
      <c r="F48" s="72">
        <v>24.271999999999998</v>
      </c>
      <c r="G48" s="101">
        <f t="shared" si="9"/>
        <v>-0.14559279076316545</v>
      </c>
      <c r="H48" s="7"/>
      <c r="O48" s="10"/>
      <c r="P48" s="91" t="s">
        <v>10</v>
      </c>
      <c r="Q48" s="114">
        <v>590.06479999999988</v>
      </c>
      <c r="R48" s="114">
        <v>577.25599999999997</v>
      </c>
      <c r="S48" s="114">
        <v>643.35500000000002</v>
      </c>
      <c r="T48" s="114">
        <v>549.22699999999998</v>
      </c>
      <c r="U48" s="114">
        <v>473.79599999999999</v>
      </c>
      <c r="V48" s="231">
        <f t="shared" si="10"/>
        <v>-0.1373402982737556</v>
      </c>
      <c r="W48" s="7"/>
      <c r="X48" s="7"/>
      <c r="Y48" s="7"/>
    </row>
    <row r="49" spans="1:26" s="6" customFormat="1" ht="12.95" customHeight="1">
      <c r="A49" s="91" t="s">
        <v>11</v>
      </c>
      <c r="B49" s="72">
        <v>28.822800000000001</v>
      </c>
      <c r="C49" s="72">
        <v>39.531999999999996</v>
      </c>
      <c r="D49" s="72">
        <v>34.548000000000002</v>
      </c>
      <c r="E49" s="72">
        <v>24.059000000000001</v>
      </c>
      <c r="F49" s="72">
        <v>21.111000000000001</v>
      </c>
      <c r="G49" s="101">
        <f t="shared" si="9"/>
        <v>-0.12253210856644081</v>
      </c>
      <c r="H49" s="7"/>
      <c r="O49" s="10"/>
      <c r="P49" s="91" t="s">
        <v>11</v>
      </c>
      <c r="Q49" s="114">
        <v>563.41020000000003</v>
      </c>
      <c r="R49" s="114">
        <v>785.03300000000002</v>
      </c>
      <c r="S49" s="114">
        <v>676.11</v>
      </c>
      <c r="T49" s="114">
        <v>450.36199999999997</v>
      </c>
      <c r="U49" s="114">
        <v>405.04899999999998</v>
      </c>
      <c r="V49" s="231">
        <f t="shared" si="10"/>
        <v>-0.10061461668613247</v>
      </c>
      <c r="W49" s="7"/>
      <c r="X49" s="7"/>
      <c r="Y49" s="7"/>
    </row>
    <row r="50" spans="1:26" s="5" customFormat="1" ht="12.95" customHeight="1">
      <c r="A50" s="91" t="s">
        <v>12</v>
      </c>
      <c r="B50" s="72">
        <v>30.314999999999998</v>
      </c>
      <c r="C50" s="72">
        <v>27.704000000000001</v>
      </c>
      <c r="D50" s="72">
        <v>31.507999999999999</v>
      </c>
      <c r="E50" s="72">
        <v>24.207999999999998</v>
      </c>
      <c r="F50" s="72">
        <v>20.170999999999999</v>
      </c>
      <c r="G50" s="101">
        <f t="shared" si="9"/>
        <v>-0.16676305353602117</v>
      </c>
      <c r="H50" s="7"/>
      <c r="O50" s="10"/>
      <c r="P50" s="91" t="s">
        <v>12</v>
      </c>
      <c r="Q50" s="114">
        <v>591.00659999999993</v>
      </c>
      <c r="R50" s="114">
        <v>528.45900000000006</v>
      </c>
      <c r="S50" s="114">
        <v>610.48799999999994</v>
      </c>
      <c r="T50" s="114">
        <v>456.37900000000002</v>
      </c>
      <c r="U50" s="114">
        <v>384.952</v>
      </c>
      <c r="V50" s="231">
        <f t="shared" si="10"/>
        <v>-0.15650807771610875</v>
      </c>
      <c r="W50" s="7"/>
      <c r="X50" s="7"/>
      <c r="Y50" s="7"/>
    </row>
    <row r="51" spans="1:26" s="5" customFormat="1" ht="12.95" customHeight="1">
      <c r="A51" s="91" t="s">
        <v>13</v>
      </c>
      <c r="B51" s="72">
        <v>24.9314</v>
      </c>
      <c r="C51" s="72">
        <v>23.733000000000001</v>
      </c>
      <c r="D51" s="72">
        <v>24.018000000000001</v>
      </c>
      <c r="E51" s="72">
        <v>19.135000000000002</v>
      </c>
      <c r="F51" s="72">
        <v>18.287000000000003</v>
      </c>
      <c r="G51" s="101">
        <f t="shared" si="9"/>
        <v>-4.4316697151815965E-2</v>
      </c>
      <c r="H51" s="7"/>
      <c r="O51" s="10"/>
      <c r="P51" s="91" t="s">
        <v>13</v>
      </c>
      <c r="Q51" s="114">
        <v>486.90219999999999</v>
      </c>
      <c r="R51" s="114">
        <v>454.38400000000001</v>
      </c>
      <c r="S51" s="114">
        <v>463.02699999999999</v>
      </c>
      <c r="T51" s="114">
        <v>363.40800000000002</v>
      </c>
      <c r="U51" s="114">
        <v>351.97199999999998</v>
      </c>
      <c r="V51" s="231">
        <f t="shared" si="10"/>
        <v>-3.1468762382776516E-2</v>
      </c>
      <c r="W51" s="7"/>
      <c r="X51" s="7"/>
      <c r="Y51" s="7"/>
    </row>
    <row r="52" spans="1:26" s="5" customFormat="1" ht="12.95" customHeight="1">
      <c r="A52" s="91" t="s">
        <v>14</v>
      </c>
      <c r="B52" s="72">
        <v>22.344999999999999</v>
      </c>
      <c r="C52" s="72">
        <v>18.489000000000001</v>
      </c>
      <c r="D52" s="72">
        <v>21.225000000000001</v>
      </c>
      <c r="E52" s="72">
        <v>16.405000000000001</v>
      </c>
      <c r="F52" s="72"/>
      <c r="G52" s="101"/>
      <c r="H52" s="7"/>
      <c r="O52" s="10"/>
      <c r="P52" s="91" t="s">
        <v>14</v>
      </c>
      <c r="Q52" s="114">
        <v>427.0394</v>
      </c>
      <c r="R52" s="114">
        <v>350.78099999999995</v>
      </c>
      <c r="S52" s="114">
        <v>423.07600000000002</v>
      </c>
      <c r="T52" s="114">
        <v>311.35000000000002</v>
      </c>
      <c r="U52" s="114"/>
      <c r="V52" s="101"/>
      <c r="W52" s="7"/>
      <c r="X52" s="7"/>
      <c r="Y52" s="7"/>
    </row>
    <row r="53" spans="1:26" s="5" customFormat="1" ht="12.95" customHeight="1">
      <c r="A53" s="91" t="s">
        <v>15</v>
      </c>
      <c r="B53" s="72">
        <v>20.431799999999999</v>
      </c>
      <c r="C53" s="72">
        <v>21.279999999999998</v>
      </c>
      <c r="D53" s="72">
        <v>20.919</v>
      </c>
      <c r="E53" s="72">
        <v>16.067</v>
      </c>
      <c r="F53" s="72"/>
      <c r="G53" s="227"/>
      <c r="H53" s="7"/>
      <c r="O53" s="10"/>
      <c r="P53" s="91" t="s">
        <v>15</v>
      </c>
      <c r="Q53" s="114">
        <v>391.04739999999993</v>
      </c>
      <c r="R53" s="114">
        <v>412.11199999999997</v>
      </c>
      <c r="S53" s="114">
        <v>404.68199999999996</v>
      </c>
      <c r="T53" s="114">
        <v>303.23899999999998</v>
      </c>
      <c r="U53" s="114"/>
      <c r="V53" s="227"/>
      <c r="W53" s="7"/>
      <c r="X53" s="7"/>
      <c r="Y53" s="7"/>
    </row>
    <row r="54" spans="1:26" s="5" customFormat="1" ht="12.95" customHeight="1">
      <c r="A54" s="92" t="s">
        <v>16</v>
      </c>
      <c r="B54" s="72">
        <v>24.708800000000004</v>
      </c>
      <c r="C54" s="72">
        <v>25.974999999999998</v>
      </c>
      <c r="D54" s="72">
        <v>24.922000000000001</v>
      </c>
      <c r="E54" s="72">
        <v>19.914999999999999</v>
      </c>
      <c r="F54" s="72"/>
      <c r="G54" s="227"/>
      <c r="H54" s="7"/>
      <c r="K54" s="1"/>
      <c r="O54" s="10"/>
      <c r="P54" s="92" t="s">
        <v>16</v>
      </c>
      <c r="Q54" s="114">
        <v>461.82619999999997</v>
      </c>
      <c r="R54" s="114">
        <v>498.00599999999997</v>
      </c>
      <c r="S54" s="114">
        <v>472.995</v>
      </c>
      <c r="T54" s="114">
        <v>364.65499999999997</v>
      </c>
      <c r="U54" s="114"/>
      <c r="V54" s="227"/>
      <c r="W54" s="7"/>
      <c r="X54" s="7"/>
      <c r="Y54" s="7"/>
    </row>
    <row r="55" spans="1:26" s="5" customFormat="1" ht="12.95" customHeight="1">
      <c r="A55" s="93" t="s">
        <v>68</v>
      </c>
      <c r="B55" s="71">
        <f>SUM(B43:B48)</f>
        <v>192.88239999999999</v>
      </c>
      <c r="C55" s="71">
        <f t="shared" ref="C55" si="11">SUM(C43:C48)</f>
        <v>198.09599999999998</v>
      </c>
      <c r="D55" s="71">
        <f>SUM(D43:D48)</f>
        <v>219.95499999999998</v>
      </c>
      <c r="E55" s="71">
        <f t="shared" ref="E55:F55" si="12">SUM(E43:E48)</f>
        <v>193.84699999999998</v>
      </c>
      <c r="F55" s="71">
        <f t="shared" si="12"/>
        <v>151.43800000000002</v>
      </c>
      <c r="G55" s="206"/>
      <c r="H55" s="7"/>
      <c r="K55" s="1"/>
      <c r="O55" s="10"/>
      <c r="P55" s="93" t="s">
        <v>68</v>
      </c>
      <c r="Q55" s="71">
        <f>SUM(Q43:Q48)</f>
        <v>3651.9601999999995</v>
      </c>
      <c r="R55" s="71">
        <f t="shared" ref="R55" si="13">SUM(R43:R48)</f>
        <v>3796.817</v>
      </c>
      <c r="S55" s="71">
        <f>SUM(S43:S48)</f>
        <v>4212.1719999999996</v>
      </c>
      <c r="T55" s="71">
        <f t="shared" ref="T55:U55" si="14">SUM(T43:T48)</f>
        <v>3682.0329999999999</v>
      </c>
      <c r="U55" s="71">
        <f t="shared" si="14"/>
        <v>2877.3910000000001</v>
      </c>
      <c r="V55" s="206"/>
      <c r="W55" s="7"/>
      <c r="X55" s="7"/>
      <c r="Y55" s="7"/>
    </row>
    <row r="56" spans="1:26" s="5" customFormat="1" ht="12.95" customHeight="1">
      <c r="A56" s="93" t="s">
        <v>48</v>
      </c>
      <c r="B56" s="71">
        <f>SUM(B43:B54)</f>
        <v>344.43720000000002</v>
      </c>
      <c r="C56" s="71">
        <f t="shared" ref="C56:E56" si="15">SUM(C43:C54)</f>
        <v>354.80899999999997</v>
      </c>
      <c r="D56" s="71">
        <f t="shared" si="15"/>
        <v>377.09500000000003</v>
      </c>
      <c r="E56" s="71">
        <f t="shared" si="15"/>
        <v>313.63600000000002</v>
      </c>
      <c r="F56" s="71"/>
      <c r="G56" s="206"/>
      <c r="I56" s="60"/>
      <c r="J56" s="10"/>
      <c r="K56" s="1"/>
      <c r="P56" s="93" t="s">
        <v>48</v>
      </c>
      <c r="Q56" s="71">
        <f>SUM(Q43:Q54)</f>
        <v>6573.1921999999977</v>
      </c>
      <c r="R56" s="71">
        <f t="shared" ref="R56:T56" si="16">SUM(R43:R54)</f>
        <v>6825.5920000000006</v>
      </c>
      <c r="S56" s="71">
        <f t="shared" si="16"/>
        <v>7262.5499999999993</v>
      </c>
      <c r="T56" s="71">
        <f t="shared" si="16"/>
        <v>5931.4259999999995</v>
      </c>
      <c r="U56" s="71"/>
      <c r="V56" s="206"/>
      <c r="W56" s="7"/>
      <c r="X56" s="7"/>
      <c r="Y56" s="7"/>
    </row>
    <row r="57" spans="1:26" s="5" customFormat="1" ht="12.95" customHeight="1">
      <c r="A57" s="94" t="s">
        <v>49</v>
      </c>
      <c r="B57" s="90"/>
      <c r="C57" s="90"/>
      <c r="D57" s="230">
        <f>D56/C56-1</f>
        <v>6.2811259015414178E-2</v>
      </c>
      <c r="E57" s="230">
        <f>E56/D56-1</f>
        <v>-0.16828385420119596</v>
      </c>
      <c r="F57" s="90"/>
      <c r="G57" s="225">
        <f>(F43+F44+F45+F46+F47+F48+F49+F50+F51)/(E43+E44+E45+E46+E47+E48+E49+E50+E51)-1</f>
        <v>-0.19231461173057107</v>
      </c>
      <c r="I57" s="60"/>
      <c r="J57" s="10"/>
      <c r="K57" s="1"/>
      <c r="P57" s="94" t="s">
        <v>49</v>
      </c>
      <c r="Q57" s="90"/>
      <c r="R57" s="90"/>
      <c r="S57" s="230">
        <f>S56/R56-1</f>
        <v>6.4017597301450069E-2</v>
      </c>
      <c r="T57" s="230">
        <f>T56/S56-1</f>
        <v>-0.18328603589648262</v>
      </c>
      <c r="U57" s="90"/>
      <c r="V57" s="225">
        <f>(U43+U44+U45+U46+U47+U48+U49+U50+U51)/(T43+T44+T45+T46+T47+T48+T49+T50+T51)-1</f>
        <v>-0.18836504797279263</v>
      </c>
      <c r="W57" s="7"/>
      <c r="X57" s="7"/>
      <c r="Y57" s="7"/>
    </row>
    <row r="58" spans="1:26" s="5" customFormat="1" ht="12.95" customHeight="1">
      <c r="A58" s="6"/>
      <c r="B58" s="61"/>
      <c r="C58" s="64"/>
      <c r="D58" s="64"/>
      <c r="E58" s="64"/>
      <c r="F58" s="64"/>
      <c r="G58" s="62"/>
      <c r="I58" s="60"/>
      <c r="J58" s="10"/>
      <c r="K58" s="1"/>
      <c r="P58" s="6"/>
      <c r="Q58" s="61"/>
      <c r="R58" s="61"/>
      <c r="S58" s="61"/>
      <c r="T58" s="61"/>
      <c r="U58" s="61"/>
      <c r="V58" s="62"/>
      <c r="W58" s="7"/>
      <c r="X58" s="7"/>
      <c r="Y58" s="7"/>
    </row>
    <row r="59" spans="1:26" s="73" customFormat="1" ht="15.75">
      <c r="A59" s="73" t="s">
        <v>17</v>
      </c>
      <c r="J59" s="89"/>
      <c r="P59" s="73" t="s">
        <v>17</v>
      </c>
      <c r="Y59" s="85"/>
      <c r="Z59" s="85"/>
    </row>
    <row r="66" spans="5:5" ht="13.5">
      <c r="E66" s="70"/>
    </row>
  </sheetData>
  <sheetProtection selectLockedCells="1" selectUnlockedCells="1"/>
  <mergeCells count="40">
    <mergeCell ref="A9:G9"/>
    <mergeCell ref="P9:V9"/>
    <mergeCell ref="I11:O11"/>
    <mergeCell ref="J43:O43"/>
    <mergeCell ref="R41:R42"/>
    <mergeCell ref="P41:P42"/>
    <mergeCell ref="I13:K13"/>
    <mergeCell ref="A36:V36"/>
    <mergeCell ref="C38:P38"/>
    <mergeCell ref="H40:M40"/>
    <mergeCell ref="U12:U13"/>
    <mergeCell ref="F41:F42"/>
    <mergeCell ref="D41:D42"/>
    <mergeCell ref="U41:U42"/>
    <mergeCell ref="B41:B42"/>
    <mergeCell ref="C12:C13"/>
    <mergeCell ref="C41:C42"/>
    <mergeCell ref="F12:F13"/>
    <mergeCell ref="V41:V42"/>
    <mergeCell ref="I9:M9"/>
    <mergeCell ref="Q41:Q42"/>
    <mergeCell ref="P12:P13"/>
    <mergeCell ref="Q12:Q13"/>
    <mergeCell ref="I10:O10"/>
    <mergeCell ref="A37:V37"/>
    <mergeCell ref="G41:G42"/>
    <mergeCell ref="A41:A42"/>
    <mergeCell ref="R12:R13"/>
    <mergeCell ref="A10:G10"/>
    <mergeCell ref="A12:A13"/>
    <mergeCell ref="B12:B13"/>
    <mergeCell ref="S12:S13"/>
    <mergeCell ref="G12:G13"/>
    <mergeCell ref="V12:V13"/>
    <mergeCell ref="D12:D13"/>
    <mergeCell ref="S41:S42"/>
    <mergeCell ref="E12:E13"/>
    <mergeCell ref="T12:T13"/>
    <mergeCell ref="E41:E42"/>
    <mergeCell ref="T41:T42"/>
  </mergeCells>
  <conditionalFormatting sqref="F14:F25">
    <cfRule type="cellIs" dxfId="59" priority="13" operator="between">
      <formula>0</formula>
      <formula>0</formula>
    </cfRule>
  </conditionalFormatting>
  <conditionalFormatting sqref="G14:G22">
    <cfRule type="cellIs" dxfId="58" priority="12" operator="between">
      <formula>0</formula>
      <formula>0</formula>
    </cfRule>
  </conditionalFormatting>
  <conditionalFormatting sqref="U14:U25">
    <cfRule type="cellIs" dxfId="57" priority="11" operator="between">
      <formula>0</formula>
      <formula>0</formula>
    </cfRule>
  </conditionalFormatting>
  <conditionalFormatting sqref="V14:V22">
    <cfRule type="cellIs" dxfId="56" priority="10" operator="between">
      <formula>0</formula>
      <formula>0</formula>
    </cfRule>
  </conditionalFormatting>
  <conditionalFormatting sqref="U43:U54">
    <cfRule type="cellIs" dxfId="55" priority="9" operator="between">
      <formula>0</formula>
      <formula>0</formula>
    </cfRule>
  </conditionalFormatting>
  <conditionalFormatting sqref="F43:F54">
    <cfRule type="cellIs" dxfId="54" priority="7" operator="between">
      <formula>0</formula>
      <formula>0</formula>
    </cfRule>
  </conditionalFormatting>
  <conditionalFormatting sqref="G43:G51">
    <cfRule type="cellIs" dxfId="53" priority="6" operator="between">
      <formula>0</formula>
      <formula>0</formula>
    </cfRule>
  </conditionalFormatting>
  <conditionalFormatting sqref="V43:V51">
    <cfRule type="cellIs" dxfId="52" priority="5" operator="between">
      <formula>0</formula>
      <formula>0</formula>
    </cfRule>
  </conditionalFormatting>
  <conditionalFormatting sqref="G23:G25">
    <cfRule type="cellIs" dxfId="51" priority="4" operator="between">
      <formula>0</formula>
      <formula>0</formula>
    </cfRule>
  </conditionalFormatting>
  <conditionalFormatting sqref="V23:V25">
    <cfRule type="cellIs" dxfId="50" priority="3" operator="between">
      <formula>0</formula>
      <formula>0</formula>
    </cfRule>
  </conditionalFormatting>
  <conditionalFormatting sqref="G52:G54">
    <cfRule type="cellIs" dxfId="49" priority="2" operator="between">
      <formula>0</formula>
      <formula>0</formula>
    </cfRule>
  </conditionalFormatting>
  <conditionalFormatting sqref="V52:V54">
    <cfRule type="cellIs" dxfId="48" priority="1" operator="between">
      <formula>0</formula>
      <formula>0</formula>
    </cfRule>
  </conditionalFormatting>
  <pageMargins left="0.2361111111111111" right="0.17430555555555555" top="0.2013888888888889" bottom="0.2326388888888889" header="0.51180555555555551" footer="0.51180555555555551"/>
  <pageSetup paperSize="9" scale="75" firstPageNumber="0" orientation="landscape"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Y66"/>
  <sheetViews>
    <sheetView zoomScale="90" zoomScaleNormal="90" workbookViewId="0">
      <selection activeCell="R1" sqref="R1"/>
    </sheetView>
  </sheetViews>
  <sheetFormatPr baseColWidth="10" defaultColWidth="11.5703125" defaultRowHeight="12.75"/>
  <cols>
    <col min="1" max="1" width="32.7109375" style="1" customWidth="1"/>
    <col min="2" max="3" width="9.140625" style="1" customWidth="1"/>
    <col min="4" max="4" width="7.85546875" style="1" customWidth="1"/>
    <col min="5" max="5" width="8.7109375" style="1" customWidth="1"/>
    <col min="6" max="6" width="7.85546875" style="1" customWidth="1"/>
    <col min="7" max="7" width="10.42578125" style="1" customWidth="1"/>
    <col min="8" max="15" width="11.5703125" style="1"/>
    <col min="16" max="16" width="19.28515625" style="1" customWidth="1"/>
    <col min="17" max="17" width="9.28515625" style="1" customWidth="1"/>
    <col min="18" max="21" width="7.85546875" style="2" customWidth="1"/>
    <col min="22" max="22" width="11.140625" style="2" customWidth="1"/>
    <col min="23" max="23" width="7.85546875" style="1" customWidth="1"/>
    <col min="24" max="24" width="6.28515625" style="1" customWidth="1"/>
    <col min="25" max="25" width="6.85546875" style="1" customWidth="1"/>
    <col min="26" max="16384" width="11.5703125" style="1"/>
  </cols>
  <sheetData>
    <row r="1" spans="1:25">
      <c r="R1" s="329" t="str">
        <f>HYPERLINK("#'"&amp;"Méthodologie&amp;navigation"&amp;"'!A1","Retour Méthodologie&amp;navigation")</f>
        <v>Retour Méthodologie&amp;navigation</v>
      </c>
    </row>
    <row r="6" spans="1:25">
      <c r="M6" s="27"/>
      <c r="Q6" s="2"/>
    </row>
    <row r="7" spans="1:25" s="76" customFormat="1" ht="18.75">
      <c r="A7" s="75" t="s">
        <v>35</v>
      </c>
      <c r="B7" s="75"/>
      <c r="C7" s="75"/>
      <c r="Q7" s="77"/>
      <c r="R7" s="77"/>
      <c r="S7" s="77"/>
      <c r="T7" s="77"/>
      <c r="U7" s="77"/>
      <c r="V7" s="77"/>
    </row>
    <row r="9" spans="1:25" ht="12" customHeight="1">
      <c r="A9" s="299" t="s">
        <v>74</v>
      </c>
      <c r="B9" s="299"/>
      <c r="C9" s="299"/>
      <c r="D9" s="299"/>
      <c r="E9" s="299"/>
      <c r="F9" s="299"/>
      <c r="G9" s="299"/>
      <c r="I9" s="304"/>
      <c r="J9" s="304"/>
      <c r="K9" s="304"/>
      <c r="L9" s="304"/>
      <c r="M9" s="304"/>
      <c r="N9" s="59"/>
      <c r="P9" s="299" t="s">
        <v>74</v>
      </c>
      <c r="Q9" s="299"/>
      <c r="R9" s="299"/>
      <c r="S9" s="299"/>
      <c r="T9" s="299"/>
      <c r="U9" s="299"/>
      <c r="V9" s="299"/>
    </row>
    <row r="10" spans="1:25" s="70" customFormat="1" ht="19.149999999999999" customHeight="1">
      <c r="A10" s="299" t="s">
        <v>71</v>
      </c>
      <c r="B10" s="299"/>
      <c r="C10" s="299"/>
      <c r="D10" s="299"/>
      <c r="E10" s="299"/>
      <c r="F10" s="299"/>
      <c r="G10" s="299"/>
      <c r="H10" s="297" t="str">
        <f>CONCATENATE("Evolution des volumes de"," ",A9," abattus : ",TEXT(T28,"0,0%")," entre 2022 et 2023")</f>
        <v>Evolution des volumes de Total agneaux abattus : -9,3% entre 2022 et 2023</v>
      </c>
      <c r="I10" s="297"/>
      <c r="J10" s="297"/>
      <c r="K10" s="297"/>
      <c r="L10" s="297"/>
      <c r="M10" s="297"/>
      <c r="N10" s="297"/>
      <c r="P10" s="80" t="s">
        <v>72</v>
      </c>
      <c r="Q10" s="81"/>
      <c r="R10" s="74"/>
      <c r="S10" s="74"/>
      <c r="T10" s="74"/>
      <c r="U10" s="74"/>
      <c r="V10" s="74"/>
    </row>
    <row r="11" spans="1:25" s="5" customFormat="1" ht="21" customHeight="1">
      <c r="D11" s="6"/>
      <c r="E11" s="6"/>
      <c r="F11" s="6"/>
      <c r="H11" s="297" t="str">
        <f>CONCATENATE(TEXT(V28,"0,0%"), "sur les 9 premiers mois de l'année en 2023 et 2024")</f>
        <v>-8,7%sur les 9 premiers mois de l'année en 2023 et 2024</v>
      </c>
      <c r="I11" s="297"/>
      <c r="J11" s="297"/>
      <c r="K11" s="297"/>
      <c r="L11" s="297"/>
      <c r="M11" s="297"/>
      <c r="N11" s="297"/>
      <c r="R11" s="46"/>
      <c r="S11" s="46"/>
      <c r="T11" s="46"/>
      <c r="U11" s="46"/>
      <c r="V11" s="47"/>
    </row>
    <row r="12" spans="1:25" s="5" customFormat="1" ht="14.85" customHeight="1">
      <c r="A12" s="295" t="s">
        <v>4</v>
      </c>
      <c r="B12" s="305" t="s">
        <v>81</v>
      </c>
      <c r="C12" s="292">
        <v>2021</v>
      </c>
      <c r="D12" s="292">
        <v>2022</v>
      </c>
      <c r="E12" s="292">
        <v>2023</v>
      </c>
      <c r="F12" s="292">
        <v>2024</v>
      </c>
      <c r="G12" s="290" t="s">
        <v>92</v>
      </c>
      <c r="P12" s="295" t="s">
        <v>56</v>
      </c>
      <c r="Q12" s="292" t="s">
        <v>81</v>
      </c>
      <c r="R12" s="292">
        <v>2021</v>
      </c>
      <c r="S12" s="292">
        <v>2022</v>
      </c>
      <c r="T12" s="292">
        <v>2023</v>
      </c>
      <c r="U12" s="292">
        <v>2024</v>
      </c>
      <c r="V12" s="290" t="s">
        <v>92</v>
      </c>
    </row>
    <row r="13" spans="1:25" s="5" customFormat="1" ht="23.1" customHeight="1">
      <c r="A13" s="296"/>
      <c r="B13" s="306"/>
      <c r="C13" s="293"/>
      <c r="D13" s="293"/>
      <c r="E13" s="293"/>
      <c r="F13" s="293"/>
      <c r="G13" s="291"/>
      <c r="I13" s="307"/>
      <c r="J13" s="307"/>
      <c r="K13" s="307"/>
      <c r="P13" s="296"/>
      <c r="Q13" s="293"/>
      <c r="R13" s="293"/>
      <c r="S13" s="293"/>
      <c r="T13" s="293"/>
      <c r="U13" s="293"/>
      <c r="V13" s="291"/>
    </row>
    <row r="14" spans="1:25" s="5" customFormat="1">
      <c r="A14" s="91" t="s">
        <v>5</v>
      </c>
      <c r="B14" s="72">
        <v>83.039400000000001</v>
      </c>
      <c r="C14" s="72">
        <v>74.162999999999997</v>
      </c>
      <c r="D14" s="72">
        <v>76.591999999999999</v>
      </c>
      <c r="E14" s="72">
        <v>73.74499999999999</v>
      </c>
      <c r="F14" s="72">
        <v>68.570000000000007</v>
      </c>
      <c r="G14" s="101">
        <f>F14/E14-1</f>
        <v>-7.0174249101633834E-2</v>
      </c>
      <c r="H14" s="8"/>
      <c r="O14" s="11"/>
      <c r="P14" s="91" t="s">
        <v>5</v>
      </c>
      <c r="Q14" s="114">
        <v>1475.7750000000001</v>
      </c>
      <c r="R14" s="114">
        <v>1324.626</v>
      </c>
      <c r="S14" s="114">
        <v>1373.758</v>
      </c>
      <c r="T14" s="114">
        <v>1333.0360000000001</v>
      </c>
      <c r="U14" s="114">
        <v>1250.5249999999999</v>
      </c>
      <c r="V14" s="101">
        <f>U14/T14-1</f>
        <v>-6.1897053042828665E-2</v>
      </c>
      <c r="W14" s="7"/>
      <c r="X14" s="7"/>
      <c r="Y14" s="7"/>
    </row>
    <row r="15" spans="1:25" s="5" customFormat="1">
      <c r="A15" s="91" t="s">
        <v>6</v>
      </c>
      <c r="B15" s="72">
        <v>92.867199999999997</v>
      </c>
      <c r="C15" s="72">
        <v>88.962000000000003</v>
      </c>
      <c r="D15" s="72">
        <v>95.025999999999996</v>
      </c>
      <c r="E15" s="72">
        <v>84.741</v>
      </c>
      <c r="F15" s="72">
        <v>80.305000000000007</v>
      </c>
      <c r="G15" s="101">
        <f t="shared" ref="G15:G22" si="0">F15/E15-1</f>
        <v>-5.2347741943097104E-2</v>
      </c>
      <c r="H15" s="8"/>
      <c r="O15" s="11"/>
      <c r="P15" s="91" t="s">
        <v>6</v>
      </c>
      <c r="Q15" s="114">
        <v>1677.2130000000002</v>
      </c>
      <c r="R15" s="114">
        <v>1620.029</v>
      </c>
      <c r="S15" s="114">
        <v>1736.25</v>
      </c>
      <c r="T15" s="114">
        <v>1551.797</v>
      </c>
      <c r="U15" s="114">
        <v>1471.569</v>
      </c>
      <c r="V15" s="101">
        <f t="shared" ref="V15:V22" si="1">U15/T15-1</f>
        <v>-5.1700061283789123E-2</v>
      </c>
      <c r="W15" s="7"/>
      <c r="X15" s="7"/>
      <c r="Y15" s="7"/>
    </row>
    <row r="16" spans="1:25" s="5" customFormat="1">
      <c r="A16" s="91" t="s">
        <v>7</v>
      </c>
      <c r="B16" s="72">
        <v>122.56119999999999</v>
      </c>
      <c r="C16" s="72">
        <v>152.24699999999999</v>
      </c>
      <c r="D16" s="72">
        <v>120.88600000000001</v>
      </c>
      <c r="E16" s="72">
        <v>120.119</v>
      </c>
      <c r="F16" s="72">
        <v>120.321</v>
      </c>
      <c r="G16" s="101">
        <f t="shared" si="0"/>
        <v>1.6816656815323849E-3</v>
      </c>
      <c r="H16" s="8"/>
      <c r="O16" s="11"/>
      <c r="P16" s="91" t="s">
        <v>7</v>
      </c>
      <c r="Q16" s="114">
        <v>2218.6832000000004</v>
      </c>
      <c r="R16" s="114">
        <v>2741.5129999999999</v>
      </c>
      <c r="S16" s="114">
        <v>2232.4519999999998</v>
      </c>
      <c r="T16" s="114">
        <v>2231.4010000000003</v>
      </c>
      <c r="U16" s="114">
        <v>2186.6390000000001</v>
      </c>
      <c r="V16" s="101">
        <f t="shared" si="1"/>
        <v>-2.0060042995409644E-2</v>
      </c>
      <c r="W16" s="7"/>
      <c r="X16" s="7"/>
      <c r="Y16" s="7"/>
    </row>
    <row r="17" spans="1:25" s="5" customFormat="1">
      <c r="A17" s="91" t="s">
        <v>8</v>
      </c>
      <c r="B17" s="72">
        <v>123.37960000000001</v>
      </c>
      <c r="C17" s="72">
        <v>109.051</v>
      </c>
      <c r="D17" s="72">
        <v>133.94399999999999</v>
      </c>
      <c r="E17" s="72">
        <v>105.542</v>
      </c>
      <c r="F17" s="72">
        <v>84.037999999999997</v>
      </c>
      <c r="G17" s="101">
        <f t="shared" si="0"/>
        <v>-0.2037482708305699</v>
      </c>
      <c r="H17" s="8"/>
      <c r="O17" s="11"/>
      <c r="P17" s="91" t="s">
        <v>8</v>
      </c>
      <c r="Q17" s="114">
        <v>2198.5891999999999</v>
      </c>
      <c r="R17" s="114">
        <v>1956.116</v>
      </c>
      <c r="S17" s="114">
        <v>2423.3209999999999</v>
      </c>
      <c r="T17" s="114">
        <v>1893.5600000000002</v>
      </c>
      <c r="U17" s="114">
        <v>1517.23</v>
      </c>
      <c r="V17" s="101">
        <f t="shared" si="1"/>
        <v>-0.19874205200785833</v>
      </c>
      <c r="W17" s="7"/>
      <c r="X17" s="7"/>
      <c r="Y17" s="7"/>
    </row>
    <row r="18" spans="1:25" s="5" customFormat="1">
      <c r="A18" s="91" t="s">
        <v>9</v>
      </c>
      <c r="B18" s="72">
        <v>107.13820000000001</v>
      </c>
      <c r="C18" s="72">
        <v>103.58500000000001</v>
      </c>
      <c r="D18" s="72">
        <v>100.343</v>
      </c>
      <c r="E18" s="72">
        <v>93.700999999999993</v>
      </c>
      <c r="F18" s="72">
        <v>82.468000000000004</v>
      </c>
      <c r="G18" s="101">
        <f t="shared" si="0"/>
        <v>-0.11988132463901124</v>
      </c>
      <c r="H18" s="8"/>
      <c r="O18" s="11"/>
      <c r="P18" s="91" t="s">
        <v>9</v>
      </c>
      <c r="Q18" s="114">
        <v>1934.973</v>
      </c>
      <c r="R18" s="114">
        <v>1893.424</v>
      </c>
      <c r="S18" s="114">
        <v>1800.1569999999999</v>
      </c>
      <c r="T18" s="114">
        <v>1699.1980000000001</v>
      </c>
      <c r="U18" s="114">
        <v>1525.5820000000001</v>
      </c>
      <c r="V18" s="101">
        <f t="shared" si="1"/>
        <v>-0.10217526150572209</v>
      </c>
      <c r="W18" s="7"/>
      <c r="X18" s="7"/>
      <c r="Y18" s="7"/>
    </row>
    <row r="19" spans="1:25" s="5" customFormat="1">
      <c r="A19" s="91" t="s">
        <v>10</v>
      </c>
      <c r="B19" s="72">
        <v>103.2474</v>
      </c>
      <c r="C19" s="72">
        <v>97.768000000000001</v>
      </c>
      <c r="D19" s="72">
        <v>94.066000000000003</v>
      </c>
      <c r="E19" s="72">
        <v>97.622</v>
      </c>
      <c r="F19" s="72">
        <v>81.546999999999997</v>
      </c>
      <c r="G19" s="101">
        <f t="shared" si="0"/>
        <v>-0.16466575157239149</v>
      </c>
      <c r="H19" s="8"/>
      <c r="O19" s="11"/>
      <c r="P19" s="91" t="s">
        <v>10</v>
      </c>
      <c r="Q19" s="114">
        <v>1858.3806</v>
      </c>
      <c r="R19" s="114">
        <v>1766.0609999999999</v>
      </c>
      <c r="S19" s="114">
        <v>1673.587</v>
      </c>
      <c r="T19" s="114">
        <v>1801.5139999999999</v>
      </c>
      <c r="U19" s="114">
        <v>1524.1420000000001</v>
      </c>
      <c r="V19" s="101">
        <f t="shared" si="1"/>
        <v>-0.15396605299764521</v>
      </c>
      <c r="W19" s="7"/>
      <c r="X19" s="7"/>
      <c r="Y19" s="7"/>
    </row>
    <row r="20" spans="1:25" s="6" customFormat="1" ht="12.95" customHeight="1">
      <c r="A20" s="91" t="s">
        <v>11</v>
      </c>
      <c r="B20" s="72">
        <v>99.952000000000012</v>
      </c>
      <c r="C20" s="72">
        <v>111.423</v>
      </c>
      <c r="D20" s="72">
        <v>99.899000000000001</v>
      </c>
      <c r="E20" s="72">
        <v>81.994</v>
      </c>
      <c r="F20" s="72">
        <v>80.968000000000004</v>
      </c>
      <c r="G20" s="101">
        <f t="shared" si="0"/>
        <v>-1.2513110715418163E-2</v>
      </c>
      <c r="H20" s="8"/>
      <c r="O20" s="11"/>
      <c r="P20" s="91" t="s">
        <v>11</v>
      </c>
      <c r="Q20" s="114">
        <v>1799.7876000000001</v>
      </c>
      <c r="R20" s="114">
        <v>2071.1999999999998</v>
      </c>
      <c r="S20" s="114">
        <v>1823.432</v>
      </c>
      <c r="T20" s="114">
        <v>1473.482</v>
      </c>
      <c r="U20" s="114">
        <v>1484.3579999999999</v>
      </c>
      <c r="V20" s="101">
        <f t="shared" si="1"/>
        <v>7.381155657144145E-3</v>
      </c>
      <c r="W20" s="7"/>
      <c r="X20" s="7"/>
      <c r="Y20" s="7"/>
    </row>
    <row r="21" spans="1:25" s="5" customFormat="1" ht="12.95" customHeight="1">
      <c r="A21" s="91" t="s">
        <v>12</v>
      </c>
      <c r="B21" s="72">
        <v>94.052199999999999</v>
      </c>
      <c r="C21" s="72">
        <v>89.635999999999996</v>
      </c>
      <c r="D21" s="72">
        <v>90.85</v>
      </c>
      <c r="E21" s="72">
        <v>81.688999999999993</v>
      </c>
      <c r="F21" s="72">
        <v>71.838999999999999</v>
      </c>
      <c r="G21" s="101">
        <f t="shared" si="0"/>
        <v>-0.1205792701587729</v>
      </c>
      <c r="H21" s="8"/>
      <c r="O21" s="11"/>
      <c r="P21" s="91" t="s">
        <v>29</v>
      </c>
      <c r="Q21" s="114">
        <v>1694.9458</v>
      </c>
      <c r="R21" s="114">
        <v>1617.8990000000001</v>
      </c>
      <c r="S21" s="114">
        <v>1627.412</v>
      </c>
      <c r="T21" s="114">
        <v>1488.9829999999999</v>
      </c>
      <c r="U21" s="114">
        <v>1319.0309999999999</v>
      </c>
      <c r="V21" s="101">
        <f t="shared" si="1"/>
        <v>-0.11413965102355095</v>
      </c>
      <c r="W21" s="7"/>
      <c r="X21" s="7"/>
      <c r="Y21" s="7"/>
    </row>
    <row r="22" spans="1:25" s="5" customFormat="1" ht="12.95" customHeight="1">
      <c r="A22" s="91" t="s">
        <v>13</v>
      </c>
      <c r="B22" s="72">
        <v>77.638000000000005</v>
      </c>
      <c r="C22" s="72">
        <v>70.531999999999996</v>
      </c>
      <c r="D22" s="72">
        <v>73.662000000000006</v>
      </c>
      <c r="E22" s="72">
        <v>64.944000000000003</v>
      </c>
      <c r="F22" s="72">
        <v>59.027000000000001</v>
      </c>
      <c r="G22" s="101">
        <f t="shared" si="0"/>
        <v>-9.110926336536096E-2</v>
      </c>
      <c r="H22" s="8"/>
      <c r="O22" s="11"/>
      <c r="P22" s="91" t="s">
        <v>13</v>
      </c>
      <c r="Q22" s="114">
        <v>1406.3758</v>
      </c>
      <c r="R22" s="114">
        <v>1266.819</v>
      </c>
      <c r="S22" s="114">
        <v>1325.5640000000001</v>
      </c>
      <c r="T22" s="114">
        <v>1173.271</v>
      </c>
      <c r="U22" s="114">
        <v>1089.6479999999999</v>
      </c>
      <c r="V22" s="101">
        <f t="shared" si="1"/>
        <v>-7.1273388671500459E-2</v>
      </c>
      <c r="W22" s="7"/>
      <c r="X22" s="7"/>
      <c r="Y22" s="7"/>
    </row>
    <row r="23" spans="1:25" s="5" customFormat="1" ht="12.95" customHeight="1">
      <c r="A23" s="91" t="s">
        <v>14</v>
      </c>
      <c r="B23" s="72">
        <v>71.661599999999993</v>
      </c>
      <c r="C23" s="72">
        <v>59.122999999999998</v>
      </c>
      <c r="D23" s="72">
        <v>62.445</v>
      </c>
      <c r="E23" s="72">
        <v>55.43</v>
      </c>
      <c r="F23" s="72"/>
      <c r="G23" s="101"/>
      <c r="H23" s="8"/>
      <c r="O23" s="11"/>
      <c r="P23" s="91" t="s">
        <v>14</v>
      </c>
      <c r="Q23" s="114">
        <v>1277.2565999999999</v>
      </c>
      <c r="R23" s="114">
        <v>1060.961</v>
      </c>
      <c r="S23" s="114">
        <v>1132.444</v>
      </c>
      <c r="T23" s="114">
        <v>987.35199999999998</v>
      </c>
      <c r="U23" s="114"/>
      <c r="V23" s="101"/>
      <c r="W23" s="7"/>
      <c r="X23" s="7"/>
      <c r="Y23" s="7"/>
    </row>
    <row r="24" spans="1:25" s="5" customFormat="1" ht="12.95" customHeight="1">
      <c r="A24" s="91" t="s">
        <v>15</v>
      </c>
      <c r="B24" s="72">
        <v>63.386199999999995</v>
      </c>
      <c r="C24" s="72">
        <v>64.52</v>
      </c>
      <c r="D24" s="72">
        <v>59.033000000000001</v>
      </c>
      <c r="E24" s="72">
        <v>49.128</v>
      </c>
      <c r="F24" s="72"/>
      <c r="G24" s="227"/>
      <c r="H24" s="8"/>
      <c r="O24" s="11"/>
      <c r="P24" s="91" t="s">
        <v>15</v>
      </c>
      <c r="Q24" s="114">
        <v>1123.2987999999998</v>
      </c>
      <c r="R24" s="114">
        <v>1157.652</v>
      </c>
      <c r="S24" s="114">
        <v>1064.769</v>
      </c>
      <c r="T24" s="114">
        <v>879.36500000000001</v>
      </c>
      <c r="U24" s="114"/>
      <c r="V24" s="227"/>
      <c r="W24" s="7"/>
      <c r="X24" s="7"/>
      <c r="Y24" s="7"/>
    </row>
    <row r="25" spans="1:25" s="5" customFormat="1" ht="12.95" customHeight="1">
      <c r="A25" s="92" t="s">
        <v>16</v>
      </c>
      <c r="B25" s="72">
        <v>74.144999999999996</v>
      </c>
      <c r="C25" s="72">
        <v>76.852000000000004</v>
      </c>
      <c r="D25" s="72">
        <v>68.420999999999992</v>
      </c>
      <c r="E25" s="72">
        <v>62.143999999999998</v>
      </c>
      <c r="F25" s="72"/>
      <c r="G25" s="227"/>
      <c r="H25" s="8"/>
      <c r="O25" s="11"/>
      <c r="P25" s="92" t="s">
        <v>16</v>
      </c>
      <c r="Q25" s="114">
        <v>1299.7486000000001</v>
      </c>
      <c r="R25" s="114">
        <v>1361.03</v>
      </c>
      <c r="S25" s="114">
        <v>1217.902</v>
      </c>
      <c r="T25" s="114">
        <v>1104.1669999999999</v>
      </c>
      <c r="U25" s="114"/>
      <c r="V25" s="227"/>
      <c r="W25" s="7"/>
      <c r="X25" s="7"/>
      <c r="Y25" s="7"/>
    </row>
    <row r="26" spans="1:25" s="5" customFormat="1" ht="12.95" customHeight="1">
      <c r="A26" s="93" t="s">
        <v>68</v>
      </c>
      <c r="B26" s="71">
        <f>SUM(B14:B19)</f>
        <v>632.23299999999995</v>
      </c>
      <c r="C26" s="71">
        <f t="shared" ref="C26:F26" si="2">SUM(C14:C19)</f>
        <v>625.77599999999995</v>
      </c>
      <c r="D26" s="71">
        <f t="shared" si="2"/>
        <v>620.85699999999997</v>
      </c>
      <c r="E26" s="71">
        <f t="shared" si="2"/>
        <v>575.47</v>
      </c>
      <c r="F26" s="71">
        <f t="shared" si="2"/>
        <v>517.24900000000002</v>
      </c>
      <c r="G26" s="206"/>
      <c r="H26" s="8"/>
      <c r="O26" s="11"/>
      <c r="P26" s="93" t="s">
        <v>68</v>
      </c>
      <c r="Q26" s="71">
        <f>SUM(Q14:Q19)</f>
        <v>11363.614000000001</v>
      </c>
      <c r="R26" s="71">
        <f t="shared" ref="R26:U26" si="3">SUM(R14:R19)</f>
        <v>11301.768999999998</v>
      </c>
      <c r="S26" s="71">
        <f>SUM(S14:S19)</f>
        <v>11239.524999999998</v>
      </c>
      <c r="T26" s="71">
        <f t="shared" si="3"/>
        <v>10510.505999999999</v>
      </c>
      <c r="U26" s="71">
        <f t="shared" si="3"/>
        <v>9475.6869999999999</v>
      </c>
      <c r="V26" s="206"/>
      <c r="W26" s="7"/>
      <c r="X26" s="7"/>
      <c r="Y26" s="7"/>
    </row>
    <row r="27" spans="1:25" ht="18.75">
      <c r="A27" s="93" t="s">
        <v>48</v>
      </c>
      <c r="B27" s="71">
        <f>SUM(B14:B25)</f>
        <v>1113.068</v>
      </c>
      <c r="C27" s="71">
        <f t="shared" ref="C27:E27" si="4">SUM(C14:C25)</f>
        <v>1097.8620000000001</v>
      </c>
      <c r="D27" s="71">
        <f t="shared" si="4"/>
        <v>1075.1670000000001</v>
      </c>
      <c r="E27" s="71">
        <f t="shared" si="4"/>
        <v>970.79899999999998</v>
      </c>
      <c r="F27" s="71"/>
      <c r="G27" s="206"/>
      <c r="I27" s="76" t="s">
        <v>17</v>
      </c>
      <c r="P27" s="93" t="s">
        <v>48</v>
      </c>
      <c r="Q27" s="71">
        <f>SUM(Q14:Q25)</f>
        <v>19965.0272</v>
      </c>
      <c r="R27" s="71">
        <f t="shared" ref="R27:T27" si="5">SUM(R14:R25)</f>
        <v>19837.329999999994</v>
      </c>
      <c r="S27" s="71">
        <f t="shared" si="5"/>
        <v>19431.048000000003</v>
      </c>
      <c r="T27" s="71">
        <f t="shared" si="5"/>
        <v>17617.126000000004</v>
      </c>
      <c r="U27" s="71"/>
      <c r="V27" s="206"/>
      <c r="W27" s="7"/>
      <c r="X27" s="7"/>
      <c r="Y27" s="30"/>
    </row>
    <row r="28" spans="1:25" ht="13.5">
      <c r="A28" s="94" t="s">
        <v>49</v>
      </c>
      <c r="B28" s="90"/>
      <c r="C28" s="90"/>
      <c r="D28" s="230">
        <f>D27/C27-1</f>
        <v>-2.0671997026948663E-2</v>
      </c>
      <c r="E28" s="230">
        <f>E27/D27-1</f>
        <v>-9.7071431693867227E-2</v>
      </c>
      <c r="F28" s="90"/>
      <c r="G28" s="225">
        <f>(F14+F15+F16+F17+F18+F19+F20+F21+F22)/(E14+E15+E16+E17+E18+E19+E20+E21+E22)-1</f>
        <v>-9.3289739919437453E-2</v>
      </c>
      <c r="P28" s="94" t="s">
        <v>49</v>
      </c>
      <c r="Q28" s="90"/>
      <c r="R28" s="90"/>
      <c r="S28" s="230">
        <f>S27/R27-1</f>
        <v>-2.0480679607587926E-2</v>
      </c>
      <c r="T28" s="230">
        <f>T27/S27-1</f>
        <v>-9.3351732752654293E-2</v>
      </c>
      <c r="U28" s="90"/>
      <c r="V28" s="225">
        <f>(U14+U15+U16+U17+U18+U19+U20+U21+U22)/(T14+T15+T16+T17+T18+T19+T20+T21+T22)-1</f>
        <v>-8.7224968698455196E-2</v>
      </c>
      <c r="W28" s="95"/>
      <c r="X28" s="7"/>
      <c r="Y28" s="30"/>
    </row>
    <row r="29" spans="1:25" ht="13.5">
      <c r="A29" s="83"/>
      <c r="B29" s="61"/>
      <c r="C29" s="95"/>
      <c r="D29" s="95"/>
      <c r="E29" s="95"/>
      <c r="F29" s="95"/>
      <c r="G29" s="95"/>
      <c r="P29" s="83"/>
      <c r="Q29" s="61"/>
      <c r="R29" s="95"/>
      <c r="S29" s="95"/>
      <c r="T29" s="95"/>
      <c r="U29" s="95"/>
      <c r="V29" s="95"/>
      <c r="W29" s="7"/>
      <c r="X29" s="7"/>
      <c r="Y29" s="30"/>
    </row>
    <row r="30" spans="1:25" s="70" customFormat="1">
      <c r="A30" s="100" t="s">
        <v>66</v>
      </c>
      <c r="B30" s="220">
        <f>B27/B31</f>
        <v>0.30502640194367503</v>
      </c>
      <c r="C30" s="220">
        <f>C27/C31</f>
        <v>0.2989309017956624</v>
      </c>
      <c r="D30" s="220">
        <f t="shared" ref="D30:E30" si="6">D27/D31</f>
        <v>0.30695658281058896</v>
      </c>
      <c r="E30" s="220">
        <f t="shared" si="6"/>
        <v>0.30176392823183501</v>
      </c>
      <c r="F30" s="220">
        <f>SUM(F14:F23)/F31</f>
        <v>0.29681656707412896</v>
      </c>
      <c r="G30" s="220"/>
      <c r="P30" s="100" t="s">
        <v>66</v>
      </c>
      <c r="Q30" s="220">
        <f>Q27/Q31</f>
        <v>0.30044054259816122</v>
      </c>
      <c r="R30" s="220">
        <f t="shared" ref="R30:T30" si="7">R27/R31</f>
        <v>0.29406031031125618</v>
      </c>
      <c r="S30" s="220">
        <f t="shared" si="7"/>
        <v>0.30179379320219668</v>
      </c>
      <c r="T30" s="220">
        <f t="shared" si="7"/>
        <v>0.29718028917120531</v>
      </c>
      <c r="U30" s="220">
        <f>SUM(U14:U23)/U31</f>
        <v>0.29516609126232046</v>
      </c>
      <c r="V30" s="220"/>
      <c r="W30" s="84"/>
      <c r="X30" s="84"/>
      <c r="Y30" s="84"/>
    </row>
    <row r="31" spans="1:25" ht="13.5">
      <c r="A31" s="100" t="s">
        <v>65</v>
      </c>
      <c r="B31" s="217">
        <v>3649.0873999999994</v>
      </c>
      <c r="C31" s="218">
        <v>3672.6280000000002</v>
      </c>
      <c r="D31" s="218">
        <v>3502.6680000000001</v>
      </c>
      <c r="E31" s="218">
        <v>3217.0810000000001</v>
      </c>
      <c r="F31" s="218">
        <v>2456.3420000000001</v>
      </c>
      <c r="G31" s="218"/>
      <c r="P31" s="100" t="s">
        <v>65</v>
      </c>
      <c r="Q31" s="217">
        <v>66452.506800000003</v>
      </c>
      <c r="R31" s="218">
        <v>67460.073000000004</v>
      </c>
      <c r="S31" s="218">
        <v>64385.180999999997</v>
      </c>
      <c r="T31" s="218">
        <v>59280.936999999998</v>
      </c>
      <c r="U31" s="218">
        <v>45292.207999999999</v>
      </c>
      <c r="V31" s="218"/>
      <c r="W31" s="7"/>
      <c r="X31" s="7"/>
      <c r="Y31" s="30"/>
    </row>
    <row r="32" spans="1:25" ht="13.5">
      <c r="A32" s="100" t="s">
        <v>67</v>
      </c>
      <c r="B32" s="219"/>
      <c r="C32" s="220"/>
      <c r="D32" s="220">
        <f>D31/C31-1</f>
        <v>-4.6277488490530483E-2</v>
      </c>
      <c r="E32" s="220">
        <f>E31/D31-1</f>
        <v>-8.1534133409161269E-2</v>
      </c>
      <c r="F32" s="220"/>
      <c r="G32" s="220"/>
      <c r="P32" s="100" t="s">
        <v>67</v>
      </c>
      <c r="Q32" s="219"/>
      <c r="R32" s="220"/>
      <c r="S32" s="220">
        <f>S31/R31-1</f>
        <v>-4.5580917174519064E-2</v>
      </c>
      <c r="T32" s="220">
        <f>T31/S31-1</f>
        <v>-7.9276689460576311E-2</v>
      </c>
      <c r="U32" s="220"/>
      <c r="V32" s="220"/>
      <c r="W32" s="7"/>
      <c r="X32" s="7"/>
      <c r="Y32" s="30"/>
    </row>
    <row r="33" spans="1:25" s="73" customFormat="1" ht="15.75">
      <c r="A33" s="73" t="s">
        <v>17</v>
      </c>
      <c r="B33" s="83"/>
      <c r="C33" s="83"/>
      <c r="P33" s="73" t="s">
        <v>17</v>
      </c>
      <c r="R33" s="74"/>
      <c r="S33" s="74"/>
      <c r="T33" s="74"/>
      <c r="U33" s="74"/>
      <c r="V33" s="74"/>
    </row>
    <row r="34" spans="1:25">
      <c r="K34" s="9"/>
    </row>
    <row r="35" spans="1:25">
      <c r="V35" s="203"/>
    </row>
    <row r="36" spans="1:25" s="73" customFormat="1" ht="20.45" customHeight="1">
      <c r="A36" s="298" t="s">
        <v>63</v>
      </c>
      <c r="B36" s="298"/>
      <c r="C36" s="298"/>
      <c r="D36" s="298"/>
      <c r="E36" s="298"/>
      <c r="F36" s="298"/>
      <c r="G36" s="298"/>
      <c r="H36" s="298"/>
      <c r="I36" s="298"/>
      <c r="J36" s="298"/>
      <c r="K36" s="298"/>
      <c r="L36" s="298"/>
      <c r="M36" s="298"/>
      <c r="N36" s="298"/>
      <c r="O36" s="298"/>
      <c r="P36" s="298"/>
      <c r="Q36" s="298"/>
      <c r="R36" s="298"/>
      <c r="S36" s="298"/>
      <c r="T36" s="298"/>
      <c r="U36" s="298"/>
      <c r="V36" s="298"/>
    </row>
    <row r="37" spans="1:25" s="73" customFormat="1" ht="15.75" customHeight="1">
      <c r="A37" s="298"/>
      <c r="B37" s="298"/>
      <c r="C37" s="298"/>
      <c r="D37" s="298"/>
      <c r="E37" s="298"/>
      <c r="F37" s="298"/>
      <c r="G37" s="298"/>
      <c r="H37" s="298"/>
      <c r="I37" s="298"/>
      <c r="J37" s="298"/>
      <c r="K37" s="298"/>
      <c r="L37" s="298"/>
      <c r="M37" s="298"/>
      <c r="N37" s="298"/>
      <c r="O37" s="298"/>
      <c r="P37" s="298"/>
      <c r="Q37" s="298"/>
      <c r="R37" s="298"/>
      <c r="S37" s="298"/>
      <c r="T37" s="298"/>
      <c r="U37" s="298"/>
      <c r="V37" s="298"/>
    </row>
    <row r="38" spans="1:25" s="73" customFormat="1" ht="25.35" customHeight="1">
      <c r="D38" s="302"/>
      <c r="E38" s="302"/>
      <c r="F38" s="302"/>
      <c r="G38" s="302"/>
      <c r="H38" s="302"/>
      <c r="I38" s="302"/>
      <c r="J38" s="302"/>
      <c r="K38" s="302"/>
      <c r="L38" s="302"/>
      <c r="M38" s="302"/>
      <c r="N38" s="302"/>
      <c r="O38" s="302"/>
      <c r="P38" s="302"/>
      <c r="Q38" s="82"/>
      <c r="R38" s="74"/>
      <c r="S38" s="74"/>
      <c r="T38" s="74"/>
      <c r="U38" s="74"/>
      <c r="V38" s="74"/>
    </row>
    <row r="39" spans="1:25" s="70" customFormat="1" ht="18.75">
      <c r="A39" s="79" t="s">
        <v>36</v>
      </c>
      <c r="B39" s="87"/>
      <c r="C39" s="87"/>
      <c r="D39" s="88"/>
      <c r="E39" s="88"/>
      <c r="F39" s="88"/>
      <c r="G39" s="88"/>
      <c r="P39" s="79" t="s">
        <v>37</v>
      </c>
      <c r="Q39" s="81"/>
      <c r="R39" s="74"/>
      <c r="S39" s="74"/>
      <c r="T39" s="74"/>
      <c r="U39" s="74"/>
      <c r="V39" s="74"/>
    </row>
    <row r="40" spans="1:25" s="5" customFormat="1" ht="12.75" customHeight="1">
      <c r="A40" s="96" t="s">
        <v>59</v>
      </c>
      <c r="B40" s="211"/>
      <c r="C40" s="97">
        <f>C56/$C$27</f>
        <v>0.28076570643669235</v>
      </c>
      <c r="D40" s="97">
        <f>D56/$D$27</f>
        <v>0.31083915335943152</v>
      </c>
      <c r="E40" s="97">
        <f>E56/$E$27</f>
        <v>0.29251575248841416</v>
      </c>
      <c r="F40" s="6"/>
      <c r="H40" s="303"/>
      <c r="I40" s="303"/>
      <c r="J40" s="303"/>
      <c r="K40" s="303"/>
      <c r="L40" s="303"/>
      <c r="M40" s="303"/>
      <c r="N40" s="58"/>
      <c r="O40" s="2"/>
      <c r="R40" s="46"/>
      <c r="S40" s="46"/>
      <c r="T40" s="46"/>
      <c r="U40" s="46"/>
      <c r="V40" s="47"/>
    </row>
    <row r="41" spans="1:25" s="5" customFormat="1" ht="14.65" customHeight="1">
      <c r="A41" s="295" t="s">
        <v>4</v>
      </c>
      <c r="B41" s="292" t="s">
        <v>81</v>
      </c>
      <c r="C41" s="292">
        <v>2021</v>
      </c>
      <c r="D41" s="292">
        <v>2022</v>
      </c>
      <c r="E41" s="292">
        <v>2023</v>
      </c>
      <c r="F41" s="292">
        <v>2024</v>
      </c>
      <c r="G41" s="290" t="s">
        <v>92</v>
      </c>
      <c r="P41" s="295" t="s">
        <v>56</v>
      </c>
      <c r="Q41" s="292" t="s">
        <v>81</v>
      </c>
      <c r="R41" s="292">
        <v>2021</v>
      </c>
      <c r="S41" s="292">
        <v>2022</v>
      </c>
      <c r="T41" s="292">
        <v>2023</v>
      </c>
      <c r="U41" s="292">
        <v>2024</v>
      </c>
      <c r="V41" s="290" t="s">
        <v>92</v>
      </c>
    </row>
    <row r="42" spans="1:25" s="5" customFormat="1" ht="20.85" customHeight="1">
      <c r="A42" s="296"/>
      <c r="B42" s="293"/>
      <c r="C42" s="293"/>
      <c r="D42" s="293"/>
      <c r="E42" s="293"/>
      <c r="F42" s="293"/>
      <c r="G42" s="291"/>
      <c r="P42" s="296"/>
      <c r="Q42" s="293"/>
      <c r="R42" s="293"/>
      <c r="S42" s="293"/>
      <c r="T42" s="293"/>
      <c r="U42" s="293"/>
      <c r="V42" s="291"/>
    </row>
    <row r="43" spans="1:25" s="5" customFormat="1" ht="13.5">
      <c r="A43" s="91" t="s">
        <v>5</v>
      </c>
      <c r="B43" s="72">
        <v>21.245600000000003</v>
      </c>
      <c r="C43" s="72">
        <v>19.54</v>
      </c>
      <c r="D43" s="72">
        <v>21.58</v>
      </c>
      <c r="E43" s="72">
        <v>22.925999999999998</v>
      </c>
      <c r="F43" s="72">
        <v>19.381</v>
      </c>
      <c r="G43" s="101">
        <f>F43/E43-1</f>
        <v>-0.15462793335078073</v>
      </c>
      <c r="H43" s="65"/>
      <c r="I43" s="7"/>
      <c r="O43" s="11"/>
      <c r="P43" s="91" t="s">
        <v>5</v>
      </c>
      <c r="Q43" s="114">
        <v>378.19079999999997</v>
      </c>
      <c r="R43" s="114">
        <v>356.31700000000001</v>
      </c>
      <c r="S43" s="114">
        <v>397.28300000000002</v>
      </c>
      <c r="T43" s="114">
        <v>425.04599999999999</v>
      </c>
      <c r="U43" s="114">
        <v>358.61599999999999</v>
      </c>
      <c r="V43" s="101">
        <f>U43/T43-1</f>
        <v>-0.15628896637069867</v>
      </c>
      <c r="W43" s="7"/>
      <c r="X43" s="7"/>
      <c r="Y43" s="7"/>
    </row>
    <row r="44" spans="1:25" s="5" customFormat="1">
      <c r="A44" s="91" t="s">
        <v>6</v>
      </c>
      <c r="B44" s="72">
        <v>25.082799999999999</v>
      </c>
      <c r="C44" s="72">
        <v>23.346</v>
      </c>
      <c r="D44" s="72">
        <v>28.908000000000001</v>
      </c>
      <c r="E44" s="72">
        <v>27.006</v>
      </c>
      <c r="F44" s="72">
        <v>20.788</v>
      </c>
      <c r="G44" s="101">
        <f t="shared" ref="G44:G51" si="8">F44/E44-1</f>
        <v>-0.23024513071169372</v>
      </c>
      <c r="H44" s="31"/>
      <c r="I44" s="10"/>
      <c r="O44" s="11"/>
      <c r="P44" s="91" t="s">
        <v>6</v>
      </c>
      <c r="Q44" s="114">
        <v>452.14660000000003</v>
      </c>
      <c r="R44" s="114">
        <v>431.13299999999998</v>
      </c>
      <c r="S44" s="114">
        <v>538.89099999999996</v>
      </c>
      <c r="T44" s="114">
        <v>507.64800000000002</v>
      </c>
      <c r="U44" s="114">
        <v>388.19099999999997</v>
      </c>
      <c r="V44" s="101">
        <f t="shared" ref="V44:V51" si="9">U44/T44-1</f>
        <v>-0.23531462745839649</v>
      </c>
      <c r="W44" s="7"/>
      <c r="X44" s="7"/>
      <c r="Y44" s="7"/>
    </row>
    <row r="45" spans="1:25" s="5" customFormat="1" ht="13.5">
      <c r="A45" s="91" t="s">
        <v>7</v>
      </c>
      <c r="B45" s="72">
        <v>32.845999999999997</v>
      </c>
      <c r="C45" s="72">
        <v>40.448999999999998</v>
      </c>
      <c r="D45" s="72">
        <v>41.576000000000001</v>
      </c>
      <c r="E45" s="72">
        <v>40.036000000000001</v>
      </c>
      <c r="F45" s="72">
        <v>30.654</v>
      </c>
      <c r="G45" s="101">
        <f t="shared" si="8"/>
        <v>-0.23433909481466686</v>
      </c>
      <c r="H45" s="31"/>
      <c r="I45" s="65"/>
      <c r="O45" s="11"/>
      <c r="P45" s="91" t="s">
        <v>7</v>
      </c>
      <c r="Q45" s="114">
        <v>591.07119999999998</v>
      </c>
      <c r="R45" s="114">
        <v>732.32399999999996</v>
      </c>
      <c r="S45" s="114">
        <v>772.15499999999997</v>
      </c>
      <c r="T45" s="114">
        <v>756.48800000000006</v>
      </c>
      <c r="U45" s="114">
        <v>558.41899999999998</v>
      </c>
      <c r="V45" s="101">
        <f t="shared" si="9"/>
        <v>-0.26182702171085337</v>
      </c>
      <c r="W45" s="7"/>
      <c r="X45" s="7"/>
      <c r="Y45" s="7"/>
    </row>
    <row r="46" spans="1:25" s="5" customFormat="1">
      <c r="A46" s="91" t="s">
        <v>8</v>
      </c>
      <c r="B46" s="72">
        <v>33.226999999999997</v>
      </c>
      <c r="C46" s="72">
        <v>34.676000000000002</v>
      </c>
      <c r="D46" s="72">
        <v>43.896000000000001</v>
      </c>
      <c r="E46" s="72">
        <v>33.972000000000001</v>
      </c>
      <c r="F46" s="72">
        <v>24.071000000000002</v>
      </c>
      <c r="G46" s="101">
        <f t="shared" si="8"/>
        <v>-0.29144589662074649</v>
      </c>
      <c r="H46" s="31"/>
      <c r="O46" s="11"/>
      <c r="P46" s="91" t="s">
        <v>8</v>
      </c>
      <c r="Q46" s="114">
        <v>593.38980000000004</v>
      </c>
      <c r="R46" s="114">
        <v>629.74099999999999</v>
      </c>
      <c r="S46" s="114">
        <v>807.22199999999998</v>
      </c>
      <c r="T46" s="114">
        <v>615.69500000000005</v>
      </c>
      <c r="U46" s="114">
        <v>440.30900000000003</v>
      </c>
      <c r="V46" s="101">
        <f t="shared" si="9"/>
        <v>-0.28485857445650853</v>
      </c>
      <c r="W46" s="7"/>
      <c r="X46" s="7"/>
      <c r="Y46" s="7"/>
    </row>
    <row r="47" spans="1:25" s="5" customFormat="1">
      <c r="A47" s="91" t="s">
        <v>9</v>
      </c>
      <c r="B47" s="72">
        <v>28.789399999999993</v>
      </c>
      <c r="C47" s="72">
        <v>30.03</v>
      </c>
      <c r="D47" s="72">
        <v>32.991999999999997</v>
      </c>
      <c r="E47" s="72">
        <v>26.943000000000001</v>
      </c>
      <c r="F47" s="72">
        <v>22.78</v>
      </c>
      <c r="G47" s="101">
        <f t="shared" si="8"/>
        <v>-0.15451137586757224</v>
      </c>
      <c r="H47" s="31"/>
      <c r="O47" s="11"/>
      <c r="P47" s="91" t="s">
        <v>9</v>
      </c>
      <c r="Q47" s="114">
        <v>525.37520000000006</v>
      </c>
      <c r="R47" s="114">
        <v>559.61800000000005</v>
      </c>
      <c r="S47" s="114">
        <v>604.08600000000001</v>
      </c>
      <c r="T47" s="114">
        <v>495.07799999999997</v>
      </c>
      <c r="U47" s="114">
        <v>426.35500000000002</v>
      </c>
      <c r="V47" s="101">
        <f t="shared" si="9"/>
        <v>-0.13881246995422936</v>
      </c>
      <c r="W47" s="7"/>
      <c r="X47" s="7"/>
      <c r="Y47" s="7"/>
    </row>
    <row r="48" spans="1:25" s="5" customFormat="1">
      <c r="A48" s="91" t="s">
        <v>10</v>
      </c>
      <c r="B48" s="72">
        <v>26.392399999999999</v>
      </c>
      <c r="C48" s="72">
        <v>25.358000000000001</v>
      </c>
      <c r="D48" s="72">
        <v>29.611999999999998</v>
      </c>
      <c r="E48" s="72">
        <v>26.295999999999999</v>
      </c>
      <c r="F48" s="72">
        <v>21.573</v>
      </c>
      <c r="G48" s="101">
        <f t="shared" si="8"/>
        <v>-0.17960906601764526</v>
      </c>
      <c r="H48" s="31"/>
      <c r="O48" s="11"/>
      <c r="P48" s="91" t="s">
        <v>10</v>
      </c>
      <c r="Q48" s="114">
        <v>482.15239999999994</v>
      </c>
      <c r="R48" s="114">
        <v>469.54500000000002</v>
      </c>
      <c r="S48" s="114">
        <v>545.06200000000001</v>
      </c>
      <c r="T48" s="114">
        <v>496.08600000000001</v>
      </c>
      <c r="U48" s="114">
        <v>408.55</v>
      </c>
      <c r="V48" s="101">
        <f t="shared" si="9"/>
        <v>-0.17645327624645724</v>
      </c>
      <c r="W48" s="7"/>
      <c r="X48" s="7"/>
      <c r="Y48" s="7"/>
    </row>
    <row r="49" spans="1:25" s="6" customFormat="1" ht="12.95" customHeight="1">
      <c r="A49" s="91" t="s">
        <v>11</v>
      </c>
      <c r="B49" s="72">
        <v>24.346800000000002</v>
      </c>
      <c r="C49" s="72">
        <v>34.478999999999999</v>
      </c>
      <c r="D49" s="72">
        <v>30.635999999999999</v>
      </c>
      <c r="E49" s="72">
        <v>22.151</v>
      </c>
      <c r="F49" s="72">
        <v>19.123000000000001</v>
      </c>
      <c r="G49" s="101">
        <f t="shared" si="8"/>
        <v>-0.13669811746647997</v>
      </c>
      <c r="H49" s="31"/>
      <c r="O49" s="11"/>
      <c r="P49" s="91" t="s">
        <v>11</v>
      </c>
      <c r="Q49" s="114">
        <v>449.60879999999997</v>
      </c>
      <c r="R49" s="114">
        <v>662.41600000000005</v>
      </c>
      <c r="S49" s="114">
        <v>578.81100000000004</v>
      </c>
      <c r="T49" s="114">
        <v>404.13799999999998</v>
      </c>
      <c r="U49" s="114">
        <v>356.53899999999999</v>
      </c>
      <c r="V49" s="101">
        <f t="shared" si="9"/>
        <v>-0.11777907546432154</v>
      </c>
      <c r="W49" s="7"/>
      <c r="X49" s="7"/>
      <c r="Y49" s="7"/>
    </row>
    <row r="50" spans="1:25" s="5" customFormat="1" ht="12.95" customHeight="1">
      <c r="A50" s="91" t="s">
        <v>12</v>
      </c>
      <c r="B50" s="72">
        <v>24.956600000000002</v>
      </c>
      <c r="C50" s="72">
        <v>24.28</v>
      </c>
      <c r="D50" s="72">
        <v>26.600999999999999</v>
      </c>
      <c r="E50" s="72">
        <v>21.780999999999999</v>
      </c>
      <c r="F50" s="72">
        <v>18.271999999999998</v>
      </c>
      <c r="G50" s="101">
        <f t="shared" si="8"/>
        <v>-0.1611037142463615</v>
      </c>
      <c r="H50" s="31"/>
      <c r="O50" s="11"/>
      <c r="P50" s="91" t="s">
        <v>12</v>
      </c>
      <c r="Q50" s="114">
        <v>458.29200000000003</v>
      </c>
      <c r="R50" s="114">
        <v>447.226</v>
      </c>
      <c r="S50" s="114">
        <v>489.25299999999999</v>
      </c>
      <c r="T50" s="114">
        <v>399.74</v>
      </c>
      <c r="U50" s="114">
        <v>338.69900000000001</v>
      </c>
      <c r="V50" s="101">
        <f t="shared" si="9"/>
        <v>-0.15270175614149195</v>
      </c>
      <c r="W50" s="7"/>
      <c r="X50" s="7"/>
      <c r="Y50" s="7"/>
    </row>
    <row r="51" spans="1:25" s="5" customFormat="1" ht="12.95" customHeight="1">
      <c r="A51" s="91" t="s">
        <v>13</v>
      </c>
      <c r="B51" s="72">
        <v>20.871599999999997</v>
      </c>
      <c r="C51" s="72">
        <v>20.353999999999999</v>
      </c>
      <c r="D51" s="72">
        <v>20.87</v>
      </c>
      <c r="E51" s="72">
        <v>16.983000000000001</v>
      </c>
      <c r="F51" s="72">
        <v>16.481000000000002</v>
      </c>
      <c r="G51" s="101">
        <f t="shared" si="8"/>
        <v>-2.9558970735441226E-2</v>
      </c>
      <c r="H51" s="31"/>
      <c r="O51" s="11"/>
      <c r="P51" s="91" t="s">
        <v>13</v>
      </c>
      <c r="Q51" s="114">
        <v>383.95420000000001</v>
      </c>
      <c r="R51" s="114">
        <v>370.46600000000001</v>
      </c>
      <c r="S51" s="114">
        <v>382.32799999999997</v>
      </c>
      <c r="T51" s="114">
        <v>309.51600000000002</v>
      </c>
      <c r="U51" s="114">
        <v>307.18700000000001</v>
      </c>
      <c r="V51" s="101">
        <f t="shared" si="9"/>
        <v>-7.5246513912043955E-3</v>
      </c>
      <c r="W51" s="7"/>
      <c r="X51" s="7"/>
      <c r="Y51" s="7"/>
    </row>
    <row r="52" spans="1:25" s="5" customFormat="1" ht="12.95" customHeight="1">
      <c r="A52" s="91" t="s">
        <v>14</v>
      </c>
      <c r="B52" s="72">
        <v>18.225000000000001</v>
      </c>
      <c r="C52" s="72">
        <v>15.589</v>
      </c>
      <c r="D52" s="72">
        <v>17.581</v>
      </c>
      <c r="E52" s="72">
        <v>14.032</v>
      </c>
      <c r="F52" s="72"/>
      <c r="G52" s="101"/>
      <c r="H52" s="31"/>
      <c r="O52" s="11"/>
      <c r="P52" s="91" t="s">
        <v>14</v>
      </c>
      <c r="Q52" s="114">
        <v>324.48480000000001</v>
      </c>
      <c r="R52" s="114">
        <v>281.40499999999997</v>
      </c>
      <c r="S52" s="114">
        <v>327.221</v>
      </c>
      <c r="T52" s="114">
        <v>252.82300000000001</v>
      </c>
      <c r="U52" s="114"/>
      <c r="V52" s="101"/>
      <c r="W52" s="7"/>
      <c r="X52" s="7"/>
      <c r="Y52" s="7"/>
    </row>
    <row r="53" spans="1:25" s="5" customFormat="1" ht="12.95" customHeight="1">
      <c r="A53" s="91" t="s">
        <v>15</v>
      </c>
      <c r="B53" s="72">
        <v>16.555200000000003</v>
      </c>
      <c r="C53" s="72">
        <v>17.911999999999999</v>
      </c>
      <c r="D53" s="72">
        <v>17.943000000000001</v>
      </c>
      <c r="E53" s="72">
        <v>13.768000000000001</v>
      </c>
      <c r="F53" s="72"/>
      <c r="G53" s="227"/>
      <c r="H53" s="31"/>
      <c r="O53" s="11"/>
      <c r="P53" s="91" t="s">
        <v>15</v>
      </c>
      <c r="Q53" s="114">
        <v>293.4212</v>
      </c>
      <c r="R53" s="114">
        <v>324.16699999999997</v>
      </c>
      <c r="S53" s="114">
        <v>326.29199999999997</v>
      </c>
      <c r="T53" s="114">
        <v>247.071</v>
      </c>
      <c r="U53" s="114"/>
      <c r="V53" s="227"/>
      <c r="W53" s="7"/>
      <c r="X53" s="7"/>
      <c r="Y53" s="7"/>
    </row>
    <row r="54" spans="1:25" s="5" customFormat="1" ht="12.95" customHeight="1">
      <c r="A54" s="92" t="s">
        <v>16</v>
      </c>
      <c r="B54" s="72">
        <v>20.812799999999999</v>
      </c>
      <c r="C54" s="72">
        <v>22.228999999999999</v>
      </c>
      <c r="D54" s="72">
        <v>22.009</v>
      </c>
      <c r="E54" s="72">
        <v>18.079999999999998</v>
      </c>
      <c r="F54" s="72"/>
      <c r="G54" s="227"/>
      <c r="H54" s="31"/>
      <c r="K54" s="1"/>
      <c r="O54" s="11"/>
      <c r="P54" s="92" t="s">
        <v>16</v>
      </c>
      <c r="Q54" s="114">
        <v>363.8768</v>
      </c>
      <c r="R54" s="114">
        <v>398.56299999999999</v>
      </c>
      <c r="S54" s="114">
        <v>397.18200000000002</v>
      </c>
      <c r="T54" s="114">
        <v>319.322</v>
      </c>
      <c r="U54" s="114"/>
      <c r="V54" s="227"/>
      <c r="W54" s="7"/>
      <c r="X54" s="7"/>
      <c r="Y54" s="7"/>
    </row>
    <row r="55" spans="1:25" s="5" customFormat="1" ht="12.95" customHeight="1">
      <c r="A55" s="93" t="s">
        <v>68</v>
      </c>
      <c r="B55" s="71">
        <f>SUM(B43:B48)</f>
        <v>167.58320000000001</v>
      </c>
      <c r="C55" s="71">
        <f t="shared" ref="C55:F55" si="10">SUM(C43:C48)</f>
        <v>173.399</v>
      </c>
      <c r="D55" s="71">
        <f>SUM(D43:D48)</f>
        <v>198.56399999999996</v>
      </c>
      <c r="E55" s="71">
        <f t="shared" si="10"/>
        <v>177.179</v>
      </c>
      <c r="F55" s="71">
        <f t="shared" si="10"/>
        <v>139.24699999999999</v>
      </c>
      <c r="G55" s="206"/>
      <c r="K55" s="1"/>
      <c r="P55" s="93" t="s">
        <v>68</v>
      </c>
      <c r="Q55" s="71">
        <f>SUM(Q43:Q48)</f>
        <v>3022.326</v>
      </c>
      <c r="R55" s="71">
        <f t="shared" ref="R55:U55" si="11">SUM(R43:R48)</f>
        <v>3178.6779999999999</v>
      </c>
      <c r="S55" s="71">
        <f>SUM(S43:S48)</f>
        <v>3664.6989999999996</v>
      </c>
      <c r="T55" s="71">
        <f t="shared" si="11"/>
        <v>3296.0410000000002</v>
      </c>
      <c r="U55" s="71">
        <f t="shared" si="11"/>
        <v>2580.4400000000005</v>
      </c>
      <c r="V55" s="206"/>
    </row>
    <row r="56" spans="1:25" s="5" customFormat="1" ht="12.95" customHeight="1">
      <c r="A56" s="93" t="s">
        <v>48</v>
      </c>
      <c r="B56" s="71">
        <f>SUM(B43:B54)</f>
        <v>293.35120000000001</v>
      </c>
      <c r="C56" s="71">
        <f t="shared" ref="C56:E56" si="12">SUM(C43:C54)</f>
        <v>308.24199999999996</v>
      </c>
      <c r="D56" s="71">
        <f t="shared" si="12"/>
        <v>334.20399999999995</v>
      </c>
      <c r="E56" s="71">
        <f t="shared" si="12"/>
        <v>283.97399999999999</v>
      </c>
      <c r="F56" s="71"/>
      <c r="G56" s="206"/>
      <c r="K56" s="1"/>
      <c r="P56" s="93" t="s">
        <v>48</v>
      </c>
      <c r="Q56" s="71">
        <f>SUM(Q43:Q54)</f>
        <v>5295.9637999999995</v>
      </c>
      <c r="R56" s="71">
        <f t="shared" ref="R56:T56" si="13">SUM(R43:R54)</f>
        <v>5662.9210000000003</v>
      </c>
      <c r="S56" s="71">
        <f t="shared" si="13"/>
        <v>6165.7859999999982</v>
      </c>
      <c r="T56" s="71">
        <f t="shared" si="13"/>
        <v>5228.6509999999998</v>
      </c>
      <c r="U56" s="71"/>
      <c r="V56" s="206"/>
    </row>
    <row r="57" spans="1:25" ht="13.5">
      <c r="A57" s="94" t="s">
        <v>49</v>
      </c>
      <c r="B57" s="90"/>
      <c r="C57" s="90"/>
      <c r="D57" s="230">
        <f>D56/C56-1</f>
        <v>8.4226030197052992E-2</v>
      </c>
      <c r="E57" s="230">
        <f>E56/D56-1</f>
        <v>-0.15029742313078231</v>
      </c>
      <c r="F57" s="90"/>
      <c r="G57" s="225">
        <f>(F43+F44+F45+F46+F47+F48+F49+F50+F51)/(E43+E44+E45+E46+E47+E48+E49+E50+E51)-1</f>
        <v>-0.18887918217174748</v>
      </c>
      <c r="P57" s="94" t="s">
        <v>49</v>
      </c>
      <c r="Q57" s="90"/>
      <c r="R57" s="90"/>
      <c r="S57" s="230">
        <f>S56/R56-1</f>
        <v>8.8799578874577012E-2</v>
      </c>
      <c r="T57" s="230">
        <f>T56/S56-1</f>
        <v>-0.15198954358779215</v>
      </c>
      <c r="U57" s="90"/>
      <c r="V57" s="225">
        <f>(U43+U44+U45+U46+U47+U48+U49+U50+U51)/(T43+T44+T45+T46+T47+T48+T49+T50+T51)-1</f>
        <v>-0.18745485532726969</v>
      </c>
      <c r="W57" s="7"/>
      <c r="X57" s="7"/>
      <c r="Y57" s="30"/>
    </row>
    <row r="58" spans="1:25">
      <c r="A58" s="6"/>
      <c r="B58" s="61"/>
      <c r="C58" s="61"/>
      <c r="D58" s="64"/>
      <c r="E58" s="64"/>
      <c r="F58" s="64"/>
      <c r="G58" s="63"/>
      <c r="P58" s="6"/>
      <c r="Q58" s="61"/>
      <c r="R58" s="64"/>
      <c r="S58" s="64"/>
      <c r="T58" s="64"/>
      <c r="U58" s="64"/>
      <c r="V58" s="202"/>
      <c r="W58" s="7"/>
      <c r="X58" s="7"/>
      <c r="Y58" s="30"/>
    </row>
    <row r="59" spans="1:25" s="73" customFormat="1" ht="15.75">
      <c r="A59" s="73" t="s">
        <v>17</v>
      </c>
      <c r="B59" s="83"/>
      <c r="C59" s="83"/>
      <c r="P59" s="73" t="s">
        <v>17</v>
      </c>
      <c r="R59" s="74"/>
      <c r="S59" s="74"/>
      <c r="T59" s="74"/>
      <c r="U59" s="74"/>
      <c r="V59" s="74"/>
    </row>
    <row r="60" spans="1:25" s="73" customFormat="1" ht="15.75">
      <c r="B60" s="83"/>
      <c r="C60" s="83"/>
      <c r="R60" s="74"/>
      <c r="S60" s="74"/>
      <c r="T60" s="74"/>
      <c r="U60" s="74"/>
      <c r="V60" s="74"/>
    </row>
    <row r="66" spans="5:5" ht="13.5">
      <c r="E66" s="70"/>
    </row>
  </sheetData>
  <sheetProtection selectLockedCells="1" selectUnlockedCells="1"/>
  <mergeCells count="39">
    <mergeCell ref="P9:V9"/>
    <mergeCell ref="H11:N11"/>
    <mergeCell ref="I9:M9"/>
    <mergeCell ref="A10:G10"/>
    <mergeCell ref="A12:A13"/>
    <mergeCell ref="B12:B13"/>
    <mergeCell ref="C12:C13"/>
    <mergeCell ref="G12:G13"/>
    <mergeCell ref="D12:D13"/>
    <mergeCell ref="H10:N10"/>
    <mergeCell ref="I13:K13"/>
    <mergeCell ref="F12:F13"/>
    <mergeCell ref="E12:E13"/>
    <mergeCell ref="A9:G9"/>
    <mergeCell ref="G41:G42"/>
    <mergeCell ref="U41:U42"/>
    <mergeCell ref="P12:P13"/>
    <mergeCell ref="R12:R13"/>
    <mergeCell ref="V12:V13"/>
    <mergeCell ref="S12:S13"/>
    <mergeCell ref="Q12:Q13"/>
    <mergeCell ref="U12:U13"/>
    <mergeCell ref="T12:T13"/>
    <mergeCell ref="E41:E42"/>
    <mergeCell ref="T41:T42"/>
    <mergeCell ref="A36:V36"/>
    <mergeCell ref="D38:P38"/>
    <mergeCell ref="H40:M40"/>
    <mergeCell ref="A41:A42"/>
    <mergeCell ref="B41:B42"/>
    <mergeCell ref="C41:C42"/>
    <mergeCell ref="D41:D42"/>
    <mergeCell ref="P41:P42"/>
    <mergeCell ref="Q41:Q42"/>
    <mergeCell ref="A37:V37"/>
    <mergeCell ref="F41:F42"/>
    <mergeCell ref="R41:R42"/>
    <mergeCell ref="V41:V42"/>
    <mergeCell ref="S41:S42"/>
  </mergeCells>
  <conditionalFormatting sqref="F43:F54">
    <cfRule type="cellIs" dxfId="47" priority="19" operator="between">
      <formula>0</formula>
      <formula>0</formula>
    </cfRule>
  </conditionalFormatting>
  <conditionalFormatting sqref="U43:U54">
    <cfRule type="cellIs" dxfId="46" priority="15" operator="between">
      <formula>0</formula>
      <formula>0</formula>
    </cfRule>
  </conditionalFormatting>
  <conditionalFormatting sqref="F14:F25">
    <cfRule type="cellIs" dxfId="45" priority="13" operator="between">
      <formula>0</formula>
      <formula>0</formula>
    </cfRule>
  </conditionalFormatting>
  <conditionalFormatting sqref="U14:U25">
    <cfRule type="cellIs" dxfId="44" priority="11" operator="between">
      <formula>0</formula>
      <formula>0</formula>
    </cfRule>
  </conditionalFormatting>
  <conditionalFormatting sqref="G14:G22">
    <cfRule type="cellIs" dxfId="43" priority="8" operator="between">
      <formula>0</formula>
      <formula>0</formula>
    </cfRule>
  </conditionalFormatting>
  <conditionalFormatting sqref="G23:G25">
    <cfRule type="cellIs" dxfId="42" priority="7" operator="between">
      <formula>0</formula>
      <formula>0</formula>
    </cfRule>
  </conditionalFormatting>
  <conditionalFormatting sqref="G43:G51">
    <cfRule type="cellIs" dxfId="41" priority="6" operator="between">
      <formula>0</formula>
      <formula>0</formula>
    </cfRule>
  </conditionalFormatting>
  <conditionalFormatting sqref="G52:G54">
    <cfRule type="cellIs" dxfId="40" priority="5" operator="between">
      <formula>0</formula>
      <formula>0</formula>
    </cfRule>
  </conditionalFormatting>
  <conditionalFormatting sqref="V14:V22">
    <cfRule type="cellIs" dxfId="39" priority="4" operator="between">
      <formula>0</formula>
      <formula>0</formula>
    </cfRule>
  </conditionalFormatting>
  <conditionalFormatting sqref="V23:V25">
    <cfRule type="cellIs" dxfId="38" priority="3" operator="between">
      <formula>0</formula>
      <formula>0</formula>
    </cfRule>
  </conditionalFormatting>
  <conditionalFormatting sqref="V43:V51">
    <cfRule type="cellIs" dxfId="37" priority="2" operator="between">
      <formula>0</formula>
      <formula>0</formula>
    </cfRule>
  </conditionalFormatting>
  <conditionalFormatting sqref="V52:V54">
    <cfRule type="cellIs" dxfId="36" priority="1" operator="between">
      <formula>0</formula>
      <formula>0</formula>
    </cfRule>
  </conditionalFormatting>
  <pageMargins left="0.2361111111111111" right="0.17430555555555555" top="0.2013888888888889" bottom="0.2326388888888889" header="0.51180555555555551" footer="0.51180555555555551"/>
  <pageSetup paperSize="9" scale="75" firstPageNumber="0" orientation="landscape"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S67"/>
  <sheetViews>
    <sheetView zoomScale="90" zoomScaleNormal="90" workbookViewId="0">
      <selection activeCell="P28" sqref="P28"/>
    </sheetView>
  </sheetViews>
  <sheetFormatPr baseColWidth="10" defaultColWidth="11.5703125" defaultRowHeight="12.75"/>
  <cols>
    <col min="1" max="1" width="11" style="1" customWidth="1"/>
    <col min="2" max="2" width="6" style="12" customWidth="1"/>
    <col min="3" max="3" width="11" style="1" customWidth="1"/>
    <col min="4" max="4" width="9.28515625" style="1" customWidth="1"/>
    <col min="5" max="6" width="9" style="1" customWidth="1"/>
    <col min="7" max="7" width="10.42578125" style="1" customWidth="1"/>
    <col min="8" max="8" width="17.7109375" style="1" customWidth="1"/>
    <col min="9" max="9" width="15" style="1" customWidth="1"/>
    <col min="10" max="10" width="9" style="1" customWidth="1"/>
    <col min="11" max="11" width="9.85546875" style="1" customWidth="1"/>
    <col min="12" max="12" width="9.42578125" style="1" customWidth="1"/>
    <col min="13" max="13" width="9" style="1" customWidth="1"/>
    <col min="14" max="14" width="8.5703125" style="1" customWidth="1"/>
    <col min="15" max="15" width="7" style="1" customWidth="1"/>
    <col min="16" max="16384" width="11.5703125" style="1"/>
  </cols>
  <sheetData>
    <row r="1" spans="1:18">
      <c r="I1" s="308"/>
      <c r="J1" s="308"/>
      <c r="R1" s="329" t="str">
        <f>HYPERLINK("#'"&amp;"Méthodologie&amp;navigation"&amp;"'!A1","Retour Méthodologie&amp;navigation")</f>
        <v>Retour Méthodologie&amp;navigation</v>
      </c>
    </row>
    <row r="6" spans="1:18" ht="15.75">
      <c r="A6" s="73"/>
      <c r="B6" s="118"/>
      <c r="C6" s="73"/>
      <c r="D6" s="73"/>
      <c r="E6" s="73"/>
      <c r="F6" s="73"/>
      <c r="G6" s="73"/>
      <c r="H6" s="73"/>
      <c r="I6" s="73"/>
      <c r="J6" s="73"/>
      <c r="K6" s="73"/>
      <c r="L6" s="73"/>
      <c r="M6" s="73"/>
    </row>
    <row r="7" spans="1:18" ht="18.75">
      <c r="A7" s="75" t="s">
        <v>149</v>
      </c>
      <c r="B7" s="119"/>
      <c r="C7" s="75"/>
      <c r="D7" s="76"/>
      <c r="E7" s="76"/>
      <c r="F7" s="76"/>
      <c r="G7" s="76"/>
      <c r="H7" s="76"/>
      <c r="I7" s="76"/>
      <c r="J7" s="76"/>
      <c r="K7" s="76"/>
      <c r="L7" s="76"/>
      <c r="M7" s="76"/>
      <c r="N7" s="4"/>
      <c r="O7" s="14" t="s">
        <v>20</v>
      </c>
    </row>
    <row r="8" spans="1:18" ht="17.25" customHeight="1">
      <c r="A8" s="309" t="s">
        <v>47</v>
      </c>
      <c r="B8" s="309"/>
      <c r="C8" s="309"/>
      <c r="D8" s="309"/>
      <c r="E8" s="309"/>
      <c r="F8" s="309"/>
      <c r="G8" s="309"/>
      <c r="H8" s="309"/>
      <c r="I8" s="73"/>
      <c r="J8" s="73"/>
      <c r="K8" s="73"/>
      <c r="L8" s="73"/>
      <c r="M8" s="73"/>
    </row>
    <row r="9" spans="1:18" ht="15.75">
      <c r="A9" s="73"/>
      <c r="B9" s="118"/>
      <c r="C9" s="73"/>
      <c r="D9" s="73"/>
      <c r="E9" s="73"/>
      <c r="F9" s="73"/>
      <c r="G9" s="73"/>
      <c r="H9" s="73"/>
      <c r="I9" s="73"/>
      <c r="J9" s="73"/>
      <c r="K9" s="73"/>
      <c r="L9" s="73"/>
      <c r="M9" s="73"/>
    </row>
    <row r="10" spans="1:18" s="15" customFormat="1" ht="18.75">
      <c r="A10" s="120" t="s">
        <v>21</v>
      </c>
      <c r="B10" s="121"/>
      <c r="C10" s="122"/>
      <c r="D10" s="123"/>
      <c r="E10" s="123"/>
      <c r="F10" s="123"/>
      <c r="G10" s="124"/>
      <c r="H10" s="125"/>
      <c r="I10" s="126" t="s">
        <v>57</v>
      </c>
      <c r="J10" s="127"/>
      <c r="K10" s="127"/>
      <c r="L10" s="127"/>
      <c r="M10" s="127"/>
      <c r="N10" s="16"/>
      <c r="O10" s="5"/>
    </row>
    <row r="11" spans="1:18" s="5" customFormat="1" ht="16.350000000000001" customHeight="1">
      <c r="A11" s="310" t="s">
        <v>22</v>
      </c>
      <c r="B11" s="310"/>
      <c r="C11" s="310"/>
      <c r="D11" s="310"/>
      <c r="E11" s="310"/>
      <c r="F11" s="310"/>
      <c r="G11" s="310"/>
      <c r="H11" s="310"/>
      <c r="I11" s="128"/>
      <c r="J11" s="128"/>
      <c r="K11" s="128"/>
      <c r="L11" s="128"/>
      <c r="M11" s="128"/>
      <c r="N11" s="17"/>
    </row>
    <row r="12" spans="1:18" s="18" customFormat="1" ht="30.6" customHeight="1">
      <c r="A12" s="165" t="s">
        <v>45</v>
      </c>
      <c r="B12" s="166" t="s">
        <v>23</v>
      </c>
      <c r="C12" s="167" t="s">
        <v>93</v>
      </c>
      <c r="D12" s="168">
        <v>2022</v>
      </c>
      <c r="E12" s="168">
        <v>2023</v>
      </c>
      <c r="F12" s="168">
        <v>2024</v>
      </c>
      <c r="G12" s="169" t="s">
        <v>92</v>
      </c>
      <c r="H12" s="70"/>
      <c r="I12" s="70"/>
      <c r="J12" s="70"/>
      <c r="K12" s="70"/>
      <c r="L12" s="70"/>
      <c r="M12" s="70"/>
      <c r="N12" s="5"/>
      <c r="O12" s="5"/>
    </row>
    <row r="13" spans="1:18" s="22" customFormat="1" ht="11.45" customHeight="1">
      <c r="A13" s="91" t="s">
        <v>24</v>
      </c>
      <c r="B13" s="131" t="s">
        <v>95</v>
      </c>
      <c r="C13" s="130">
        <v>6.8999999999999995</v>
      </c>
      <c r="D13" s="130">
        <v>8.09</v>
      </c>
      <c r="E13" s="185">
        <v>8.58</v>
      </c>
      <c r="F13" s="185">
        <v>9.2200000000000006</v>
      </c>
      <c r="G13" s="101">
        <f>F13/E13-1</f>
        <v>7.4592074592074731E-2</v>
      </c>
      <c r="H13" s="70"/>
      <c r="I13" s="70"/>
      <c r="J13" s="70"/>
      <c r="K13" s="70"/>
      <c r="L13" s="70"/>
      <c r="M13" s="70"/>
      <c r="N13" s="5"/>
      <c r="O13" s="5"/>
    </row>
    <row r="14" spans="1:18" s="22" customFormat="1" ht="11.45" customHeight="1">
      <c r="A14" s="156"/>
      <c r="B14" s="131" t="s">
        <v>96</v>
      </c>
      <c r="C14" s="130">
        <v>6.8900000000000006</v>
      </c>
      <c r="D14" s="130">
        <v>8.01</v>
      </c>
      <c r="E14" s="185">
        <v>8.43</v>
      </c>
      <c r="F14" s="185">
        <v>9.1300000000000008</v>
      </c>
      <c r="G14" s="212">
        <f t="shared" ref="G14:G59" si="0">F14/E14-1</f>
        <v>8.303677342823268E-2</v>
      </c>
      <c r="H14" s="70"/>
      <c r="I14" s="70"/>
      <c r="J14" s="70"/>
      <c r="K14" s="70"/>
      <c r="L14" s="70"/>
      <c r="M14" s="70"/>
      <c r="N14" s="5"/>
      <c r="O14" s="5"/>
    </row>
    <row r="15" spans="1:18" s="22" customFormat="1" ht="11.45" customHeight="1">
      <c r="A15" s="156"/>
      <c r="B15" s="131" t="s">
        <v>97</v>
      </c>
      <c r="C15" s="130">
        <v>6.8066666666666675</v>
      </c>
      <c r="D15" s="130">
        <v>7.93</v>
      </c>
      <c r="E15" s="185">
        <v>8.3699999999999992</v>
      </c>
      <c r="F15" s="185">
        <v>9.07</v>
      </c>
      <c r="G15" s="212">
        <f t="shared" si="0"/>
        <v>8.3632019115890133E-2</v>
      </c>
      <c r="H15" s="70"/>
      <c r="I15" s="70"/>
      <c r="J15" s="70"/>
      <c r="K15" s="70"/>
      <c r="L15" s="70"/>
      <c r="M15" s="70"/>
      <c r="N15" s="5"/>
      <c r="O15" s="5"/>
    </row>
    <row r="16" spans="1:18" s="22" customFormat="1" ht="11.45" customHeight="1">
      <c r="A16" s="157"/>
      <c r="B16" s="132" t="s">
        <v>98</v>
      </c>
      <c r="C16" s="130">
        <v>6.7766666666666664</v>
      </c>
      <c r="D16" s="133">
        <v>7.88</v>
      </c>
      <c r="E16" s="186">
        <v>8.2899999999999991</v>
      </c>
      <c r="F16" s="186">
        <v>8.9</v>
      </c>
      <c r="G16" s="213">
        <f t="shared" si="0"/>
        <v>7.358262967430651E-2</v>
      </c>
      <c r="H16" s="70"/>
      <c r="I16" s="70"/>
      <c r="J16" s="70"/>
      <c r="K16" s="70"/>
      <c r="L16" s="70"/>
      <c r="M16" s="70"/>
      <c r="N16" s="5"/>
      <c r="O16" s="5"/>
    </row>
    <row r="17" spans="1:19" s="22" customFormat="1" ht="11.45" customHeight="1">
      <c r="A17" s="156" t="s">
        <v>25</v>
      </c>
      <c r="B17" s="129" t="s">
        <v>99</v>
      </c>
      <c r="C17" s="134">
        <v>6.7100000000000009</v>
      </c>
      <c r="D17" s="134">
        <v>7.85</v>
      </c>
      <c r="E17" s="187">
        <v>8.18</v>
      </c>
      <c r="F17" s="187">
        <v>8.77</v>
      </c>
      <c r="G17" s="214">
        <f t="shared" si="0"/>
        <v>7.2127139364303261E-2</v>
      </c>
      <c r="H17" s="70"/>
      <c r="I17" s="70"/>
      <c r="J17" s="70"/>
      <c r="K17" s="70"/>
      <c r="L17" s="70"/>
      <c r="M17" s="70"/>
      <c r="N17" s="5"/>
      <c r="O17" s="5"/>
    </row>
    <row r="18" spans="1:19" s="22" customFormat="1" ht="11.45" customHeight="1">
      <c r="A18" s="156"/>
      <c r="B18" s="131" t="s">
        <v>100</v>
      </c>
      <c r="C18" s="130">
        <v>6.6700000000000008</v>
      </c>
      <c r="D18" s="130">
        <v>7.74</v>
      </c>
      <c r="E18" s="185">
        <v>8.15</v>
      </c>
      <c r="F18" s="185">
        <v>8.6999999999999993</v>
      </c>
      <c r="G18" s="212">
        <f t="shared" si="0"/>
        <v>6.7484662576686949E-2</v>
      </c>
      <c r="H18" s="70"/>
      <c r="I18" s="70"/>
      <c r="J18" s="70"/>
      <c r="K18" s="70"/>
      <c r="L18" s="70"/>
      <c r="M18" s="70"/>
      <c r="N18" s="5"/>
      <c r="O18" s="5"/>
    </row>
    <row r="19" spans="1:19" s="22" customFormat="1" ht="11.45" customHeight="1">
      <c r="A19" s="156"/>
      <c r="B19" s="131" t="s">
        <v>101</v>
      </c>
      <c r="C19" s="130">
        <v>6.6833333333333336</v>
      </c>
      <c r="D19" s="130">
        <v>7.73</v>
      </c>
      <c r="E19" s="185">
        <v>8.17</v>
      </c>
      <c r="F19" s="185">
        <v>8.76</v>
      </c>
      <c r="G19" s="212">
        <f t="shared" si="0"/>
        <v>7.221542227662181E-2</v>
      </c>
      <c r="H19" s="83"/>
      <c r="I19" s="83"/>
      <c r="J19" s="83"/>
      <c r="K19" s="83"/>
      <c r="L19" s="83"/>
      <c r="M19" s="83"/>
      <c r="N19" s="6"/>
      <c r="O19" s="6"/>
    </row>
    <row r="20" spans="1:19" s="22" customFormat="1" ht="11.45" customHeight="1">
      <c r="A20" s="157"/>
      <c r="B20" s="132" t="s">
        <v>102</v>
      </c>
      <c r="C20" s="133">
        <v>6.75</v>
      </c>
      <c r="D20" s="133">
        <v>7.7</v>
      </c>
      <c r="E20" s="186">
        <v>8.1199999999999992</v>
      </c>
      <c r="F20" s="186">
        <v>8.81</v>
      </c>
      <c r="G20" s="213">
        <f t="shared" si="0"/>
        <v>8.4975369458128336E-2</v>
      </c>
      <c r="H20" s="70"/>
      <c r="I20" s="70"/>
      <c r="J20" s="70"/>
      <c r="K20" s="70"/>
      <c r="L20" s="70"/>
      <c r="M20" s="70"/>
      <c r="N20" s="5"/>
      <c r="O20" s="5"/>
    </row>
    <row r="21" spans="1:19" s="22" customFormat="1" ht="11.45" customHeight="1">
      <c r="A21" s="156" t="s">
        <v>7</v>
      </c>
      <c r="B21" s="131" t="s">
        <v>103</v>
      </c>
      <c r="C21" s="130">
        <v>6.830000000000001</v>
      </c>
      <c r="D21" s="130">
        <v>7.73</v>
      </c>
      <c r="E21" s="185">
        <v>8.18</v>
      </c>
      <c r="F21" s="185">
        <v>9.06</v>
      </c>
      <c r="G21" s="212">
        <f t="shared" si="0"/>
        <v>0.10757946210268954</v>
      </c>
      <c r="H21" s="70"/>
      <c r="I21" s="70"/>
      <c r="J21" s="70"/>
      <c r="K21" s="70"/>
      <c r="L21" s="70"/>
      <c r="M21" s="70"/>
      <c r="N21" s="5"/>
      <c r="O21" s="5"/>
    </row>
    <row r="22" spans="1:19" s="22" customFormat="1" ht="11.45" customHeight="1">
      <c r="A22" s="156"/>
      <c r="B22" s="131" t="s">
        <v>104</v>
      </c>
      <c r="C22" s="130">
        <v>6.8966666666666674</v>
      </c>
      <c r="D22" s="130">
        <v>7.8</v>
      </c>
      <c r="E22" s="185">
        <v>8.2799999999999994</v>
      </c>
      <c r="F22" s="185">
        <v>9.1999999999999993</v>
      </c>
      <c r="G22" s="212">
        <f t="shared" si="0"/>
        <v>0.11111111111111116</v>
      </c>
      <c r="H22" s="70"/>
      <c r="I22" s="70"/>
      <c r="J22" s="70"/>
      <c r="K22" s="70"/>
      <c r="L22" s="70"/>
      <c r="M22" s="70"/>
      <c r="N22" s="5"/>
      <c r="O22" s="5"/>
    </row>
    <row r="23" spans="1:19" s="22" customFormat="1" ht="11.45" customHeight="1">
      <c r="A23" s="156"/>
      <c r="B23" s="131" t="s">
        <v>105</v>
      </c>
      <c r="C23" s="130">
        <v>6.956666666666667</v>
      </c>
      <c r="D23" s="130">
        <v>7.84</v>
      </c>
      <c r="E23" s="185">
        <v>8.39</v>
      </c>
      <c r="F23" s="185">
        <v>9.48</v>
      </c>
      <c r="G23" s="212">
        <f t="shared" si="0"/>
        <v>0.12991656734207391</v>
      </c>
      <c r="H23" s="70"/>
      <c r="I23" s="70"/>
      <c r="J23" s="70"/>
      <c r="K23" s="70"/>
      <c r="L23" s="70"/>
      <c r="M23" s="70"/>
      <c r="N23" s="5"/>
      <c r="O23" s="5"/>
    </row>
    <row r="24" spans="1:19" s="22" customFormat="1" ht="11.45" customHeight="1">
      <c r="A24" s="157"/>
      <c r="B24" s="132" t="s">
        <v>106</v>
      </c>
      <c r="C24" s="130">
        <v>7.0133333333333328</v>
      </c>
      <c r="D24" s="130">
        <v>7.91</v>
      </c>
      <c r="E24" s="185">
        <v>8.59</v>
      </c>
      <c r="F24" s="185">
        <v>9.7200000000000006</v>
      </c>
      <c r="G24" s="213">
        <f t="shared" si="0"/>
        <v>0.13154831199068684</v>
      </c>
      <c r="H24" s="70"/>
      <c r="I24" s="70"/>
      <c r="J24" s="70"/>
      <c r="K24" s="70"/>
      <c r="L24" s="70"/>
      <c r="M24" s="70"/>
      <c r="N24" s="5"/>
      <c r="O24" s="5"/>
    </row>
    <row r="25" spans="1:19" s="22" customFormat="1" ht="11.45" customHeight="1">
      <c r="A25" s="156" t="s">
        <v>8</v>
      </c>
      <c r="B25" s="129" t="s">
        <v>107</v>
      </c>
      <c r="C25" s="134">
        <v>6.9766666666666666</v>
      </c>
      <c r="D25" s="135">
        <v>7.92</v>
      </c>
      <c r="E25" s="188">
        <v>8.65</v>
      </c>
      <c r="F25" s="188">
        <v>9.7200000000000006</v>
      </c>
      <c r="G25" s="214">
        <f t="shared" si="0"/>
        <v>0.12369942196531802</v>
      </c>
      <c r="H25" s="73"/>
      <c r="I25" s="73"/>
      <c r="J25" s="73"/>
      <c r="K25" s="73"/>
      <c r="L25" s="73"/>
      <c r="M25" s="73"/>
      <c r="N25" s="1"/>
      <c r="O25" s="1"/>
    </row>
    <row r="26" spans="1:19" s="22" customFormat="1" ht="11.45" customHeight="1">
      <c r="A26" s="156"/>
      <c r="B26" s="131" t="s">
        <v>108</v>
      </c>
      <c r="C26" s="130">
        <v>6.9833333333333334</v>
      </c>
      <c r="D26" s="136">
        <v>8.2200000000000006</v>
      </c>
      <c r="E26" s="189">
        <v>8.68</v>
      </c>
      <c r="F26" s="189">
        <v>9.6999999999999993</v>
      </c>
      <c r="G26" s="212">
        <f t="shared" si="0"/>
        <v>0.11751152073732718</v>
      </c>
      <c r="H26" s="205"/>
      <c r="I26" s="73"/>
      <c r="J26" s="73"/>
      <c r="K26" s="73"/>
      <c r="L26" s="73"/>
      <c r="M26" s="73"/>
      <c r="N26" s="1"/>
      <c r="O26" s="1"/>
      <c r="S26" s="117"/>
    </row>
    <row r="27" spans="1:19" s="22" customFormat="1" ht="11.45" customHeight="1">
      <c r="A27" s="156"/>
      <c r="B27" s="131" t="s">
        <v>109</v>
      </c>
      <c r="C27" s="130">
        <v>7.0533333333333337</v>
      </c>
      <c r="D27" s="136">
        <v>8.2200000000000006</v>
      </c>
      <c r="E27" s="189">
        <v>8.65</v>
      </c>
      <c r="F27" s="189">
        <v>9.75</v>
      </c>
      <c r="G27" s="212">
        <f t="shared" si="0"/>
        <v>0.12716763005780352</v>
      </c>
      <c r="H27" s="73"/>
      <c r="I27" s="70"/>
      <c r="J27" s="73"/>
      <c r="K27" s="73"/>
      <c r="L27" s="73"/>
      <c r="M27" s="70"/>
      <c r="N27" s="5"/>
      <c r="O27" s="1"/>
    </row>
    <row r="28" spans="1:19" s="22" customFormat="1" ht="11.45" customHeight="1">
      <c r="A28" s="157"/>
      <c r="B28" s="132" t="s">
        <v>110</v>
      </c>
      <c r="C28" s="133">
        <v>7.0466666666666669</v>
      </c>
      <c r="D28" s="137">
        <v>8.24</v>
      </c>
      <c r="E28" s="190">
        <v>8.61</v>
      </c>
      <c r="F28" s="190">
        <v>9.77</v>
      </c>
      <c r="G28" s="213">
        <f t="shared" si="0"/>
        <v>0.13472706155632985</v>
      </c>
      <c r="H28" s="138"/>
      <c r="I28" s="70"/>
      <c r="J28" s="138"/>
      <c r="K28" s="138"/>
      <c r="L28" s="138"/>
      <c r="M28" s="70"/>
      <c r="N28" s="5"/>
      <c r="O28" s="1"/>
    </row>
    <row r="29" spans="1:19" s="22" customFormat="1" ht="11.45" customHeight="1">
      <c r="A29" s="158" t="s">
        <v>9</v>
      </c>
      <c r="B29" s="131" t="s">
        <v>111</v>
      </c>
      <c r="C29" s="130">
        <v>7.0200000000000005</v>
      </c>
      <c r="D29" s="136">
        <v>8.1199999999999992</v>
      </c>
      <c r="E29" s="189">
        <v>8.64</v>
      </c>
      <c r="F29" s="189">
        <v>9.84</v>
      </c>
      <c r="G29" s="212">
        <f t="shared" si="0"/>
        <v>0.13888888888888884</v>
      </c>
      <c r="H29" s="311"/>
      <c r="I29" s="311"/>
      <c r="J29" s="311"/>
      <c r="K29" s="311"/>
      <c r="L29" s="311"/>
      <c r="M29" s="311" t="s">
        <v>26</v>
      </c>
      <c r="N29" s="308"/>
      <c r="O29" s="308"/>
    </row>
    <row r="30" spans="1:19" s="22" customFormat="1" ht="11.45" customHeight="1">
      <c r="A30" s="159"/>
      <c r="B30" s="131" t="s">
        <v>112</v>
      </c>
      <c r="C30" s="130">
        <v>6.9833333333333334</v>
      </c>
      <c r="D30" s="139">
        <v>8.1300000000000008</v>
      </c>
      <c r="E30" s="191">
        <v>8.59</v>
      </c>
      <c r="F30" s="191">
        <v>9.8699999999999992</v>
      </c>
      <c r="G30" s="212">
        <f t="shared" si="0"/>
        <v>0.14901047729918493</v>
      </c>
      <c r="H30" s="70"/>
      <c r="I30" s="140"/>
      <c r="J30" s="70"/>
      <c r="K30" s="70"/>
      <c r="L30" s="70"/>
      <c r="M30" s="70"/>
      <c r="N30" s="5"/>
      <c r="O30" s="5"/>
    </row>
    <row r="31" spans="1:19" s="22" customFormat="1" ht="11.45" customHeight="1">
      <c r="A31" s="91"/>
      <c r="B31" s="131" t="s">
        <v>113</v>
      </c>
      <c r="C31" s="130">
        <v>6.96</v>
      </c>
      <c r="D31" s="141">
        <v>8.18</v>
      </c>
      <c r="E31" s="192">
        <v>8.6199999999999992</v>
      </c>
      <c r="F31" s="192">
        <v>9.84</v>
      </c>
      <c r="G31" s="212">
        <f t="shared" si="0"/>
        <v>0.14153132250580058</v>
      </c>
      <c r="H31" s="84"/>
      <c r="I31" s="84"/>
      <c r="J31" s="70"/>
      <c r="K31" s="70"/>
      <c r="L31" s="70"/>
      <c r="M31" s="70"/>
      <c r="N31" s="5"/>
      <c r="O31" s="5"/>
    </row>
    <row r="32" spans="1:19" s="22" customFormat="1" ht="11.45" customHeight="1">
      <c r="A32" s="156"/>
      <c r="B32" s="131" t="s">
        <v>114</v>
      </c>
      <c r="C32" s="130">
        <v>6.916666666666667</v>
      </c>
      <c r="D32" s="142">
        <v>8.23</v>
      </c>
      <c r="E32" s="193">
        <v>8.58</v>
      </c>
      <c r="F32" s="193">
        <v>9.8800000000000008</v>
      </c>
      <c r="G32" s="212">
        <f t="shared" si="0"/>
        <v>0.1515151515151516</v>
      </c>
      <c r="H32" s="84"/>
      <c r="I32" s="84"/>
      <c r="J32" s="143"/>
      <c r="K32" s="70"/>
      <c r="L32" s="70"/>
      <c r="M32" s="70"/>
      <c r="N32" s="5"/>
      <c r="O32" s="5"/>
    </row>
    <row r="33" spans="1:15" s="22" customFormat="1" ht="11.45" customHeight="1">
      <c r="A33" s="157"/>
      <c r="B33" s="132" t="s">
        <v>115</v>
      </c>
      <c r="C33" s="130">
        <v>6.916666666666667</v>
      </c>
      <c r="D33" s="144">
        <v>8.14</v>
      </c>
      <c r="E33" s="194">
        <v>8.56</v>
      </c>
      <c r="F33" s="194">
        <v>9.84</v>
      </c>
      <c r="G33" s="213">
        <f t="shared" si="0"/>
        <v>0.14953271028037385</v>
      </c>
      <c r="H33" s="84"/>
      <c r="I33" s="84"/>
      <c r="J33" s="143"/>
      <c r="K33" s="70"/>
      <c r="L33" s="70"/>
      <c r="M33" s="70"/>
      <c r="N33" s="5"/>
      <c r="O33" s="5"/>
    </row>
    <row r="34" spans="1:15" s="22" customFormat="1" ht="11.45" customHeight="1">
      <c r="A34" s="156" t="s">
        <v>10</v>
      </c>
      <c r="B34" s="129" t="s">
        <v>116</v>
      </c>
      <c r="C34" s="134">
        <v>6.9233333333333329</v>
      </c>
      <c r="D34" s="145">
        <v>8.16</v>
      </c>
      <c r="E34" s="195">
        <v>8.57</v>
      </c>
      <c r="F34" s="195">
        <v>9.8699999999999992</v>
      </c>
      <c r="G34" s="214">
        <f t="shared" si="0"/>
        <v>0.15169194865810964</v>
      </c>
      <c r="H34" s="146"/>
      <c r="I34" s="146"/>
      <c r="J34" s="146"/>
      <c r="K34" s="147"/>
      <c r="L34" s="70"/>
      <c r="M34" s="70"/>
      <c r="N34" s="5"/>
      <c r="O34" s="5"/>
    </row>
    <row r="35" spans="1:15" s="22" customFormat="1" ht="11.45" customHeight="1">
      <c r="A35" s="156"/>
      <c r="B35" s="131" t="s">
        <v>117</v>
      </c>
      <c r="C35" s="130">
        <v>6.876666666666666</v>
      </c>
      <c r="D35" s="142">
        <v>8.1999999999999993</v>
      </c>
      <c r="E35" s="193">
        <v>8.58</v>
      </c>
      <c r="F35" s="193">
        <v>9.89</v>
      </c>
      <c r="G35" s="212">
        <f t="shared" si="0"/>
        <v>0.15268065268065278</v>
      </c>
      <c r="H35" s="143"/>
      <c r="I35" s="143"/>
      <c r="J35" s="143"/>
      <c r="K35" s="70"/>
      <c r="L35" s="70"/>
      <c r="M35" s="70"/>
      <c r="N35" s="5"/>
      <c r="O35" s="5"/>
    </row>
    <row r="36" spans="1:15" s="22" customFormat="1" ht="11.45" customHeight="1">
      <c r="A36" s="156"/>
      <c r="B36" s="131" t="s">
        <v>118</v>
      </c>
      <c r="C36" s="130">
        <v>6.8533333333333326</v>
      </c>
      <c r="D36" s="142">
        <v>8.2899999999999991</v>
      </c>
      <c r="E36" s="193">
        <v>8.58</v>
      </c>
      <c r="F36" s="193">
        <v>9.91</v>
      </c>
      <c r="G36" s="212">
        <f t="shared" si="0"/>
        <v>0.15501165501165493</v>
      </c>
      <c r="H36" s="148"/>
      <c r="I36" s="148"/>
      <c r="J36" s="148"/>
      <c r="K36" s="149"/>
      <c r="L36" s="70"/>
      <c r="M36" s="70"/>
      <c r="N36" s="5"/>
      <c r="O36" s="5"/>
    </row>
    <row r="37" spans="1:15" s="22" customFormat="1" ht="11.45" customHeight="1">
      <c r="A37" s="157"/>
      <c r="B37" s="132" t="s">
        <v>119</v>
      </c>
      <c r="C37" s="133">
        <v>6.8466666666666667</v>
      </c>
      <c r="D37" s="144">
        <v>8.31</v>
      </c>
      <c r="E37" s="194">
        <v>8.61</v>
      </c>
      <c r="F37" s="194">
        <v>9.75</v>
      </c>
      <c r="G37" s="213">
        <f t="shared" si="0"/>
        <v>0.13240418118466901</v>
      </c>
      <c r="H37" s="65"/>
      <c r="I37" s="143"/>
      <c r="J37" s="143"/>
      <c r="K37" s="70"/>
      <c r="L37" s="70"/>
      <c r="M37" s="70"/>
      <c r="N37" s="5"/>
      <c r="O37" s="5"/>
    </row>
    <row r="38" spans="1:15" s="22" customFormat="1" ht="18" customHeight="1">
      <c r="A38" s="156" t="s">
        <v>28</v>
      </c>
      <c r="B38" s="131" t="s">
        <v>120</v>
      </c>
      <c r="C38" s="130">
        <v>6.84</v>
      </c>
      <c r="D38" s="142">
        <v>8.32</v>
      </c>
      <c r="E38" s="193">
        <v>8.6</v>
      </c>
      <c r="F38" s="193">
        <v>9.67</v>
      </c>
      <c r="G38" s="214">
        <f t="shared" si="0"/>
        <v>0.12441860465116283</v>
      </c>
      <c r="H38" s="143"/>
      <c r="I38" s="143"/>
      <c r="J38" s="73" t="s">
        <v>27</v>
      </c>
      <c r="K38" s="83"/>
      <c r="L38" s="83"/>
      <c r="M38" s="83"/>
      <c r="N38" s="6"/>
      <c r="O38" s="6"/>
    </row>
    <row r="39" spans="1:15" s="22" customFormat="1" ht="11.45" customHeight="1">
      <c r="A39" s="156"/>
      <c r="B39" s="131" t="s">
        <v>121</v>
      </c>
      <c r="C39" s="130">
        <v>6.836666666666666</v>
      </c>
      <c r="D39" s="142">
        <v>8.4499999999999993</v>
      </c>
      <c r="E39" s="193">
        <v>8.58</v>
      </c>
      <c r="F39" s="193">
        <v>9.6199999999999992</v>
      </c>
      <c r="G39" s="212">
        <f t="shared" si="0"/>
        <v>0.1212121212121211</v>
      </c>
      <c r="H39" s="70"/>
      <c r="I39" s="140"/>
      <c r="J39" s="150"/>
      <c r="K39" s="70"/>
      <c r="L39" s="70"/>
      <c r="M39" s="70"/>
      <c r="N39" s="5"/>
      <c r="O39" s="5"/>
    </row>
    <row r="40" spans="1:15" s="22" customFormat="1" ht="11.45" customHeight="1">
      <c r="A40" s="156"/>
      <c r="B40" s="131" t="s">
        <v>122</v>
      </c>
      <c r="C40" s="130">
        <v>6.8500000000000005</v>
      </c>
      <c r="D40" s="142">
        <v>8.4499999999999993</v>
      </c>
      <c r="E40" s="193">
        <v>8.59</v>
      </c>
      <c r="F40" s="193">
        <v>9.67</v>
      </c>
      <c r="G40" s="212">
        <f t="shared" si="0"/>
        <v>0.1257275902211874</v>
      </c>
      <c r="H40" s="70"/>
      <c r="I40" s="70"/>
      <c r="J40" s="150"/>
      <c r="K40" s="70"/>
      <c r="L40" s="70"/>
      <c r="M40" s="70"/>
      <c r="N40" s="5"/>
      <c r="O40" s="5"/>
    </row>
    <row r="41" spans="1:15" s="22" customFormat="1" ht="11.45" customHeight="1">
      <c r="A41" s="156"/>
      <c r="B41" s="131" t="s">
        <v>123</v>
      </c>
      <c r="C41" s="130">
        <v>6.8966666666666656</v>
      </c>
      <c r="D41" s="142">
        <v>8.4600000000000009</v>
      </c>
      <c r="E41" s="193">
        <v>8.5399999999999991</v>
      </c>
      <c r="F41" s="193">
        <v>9.56</v>
      </c>
      <c r="G41" s="212">
        <f t="shared" si="0"/>
        <v>0.11943793911007039</v>
      </c>
      <c r="H41" s="70"/>
      <c r="I41" s="70"/>
      <c r="J41" s="70"/>
      <c r="K41" s="70"/>
      <c r="L41" s="70"/>
      <c r="M41" s="70"/>
      <c r="N41" s="5"/>
      <c r="O41" s="5"/>
    </row>
    <row r="42" spans="1:15" s="22" customFormat="1" ht="11.45" customHeight="1">
      <c r="A42" s="157"/>
      <c r="B42" s="132" t="s">
        <v>124</v>
      </c>
      <c r="C42" s="130">
        <v>6.9433333333333325</v>
      </c>
      <c r="D42" s="144">
        <v>8.43</v>
      </c>
      <c r="E42" s="194">
        <v>8.4600000000000009</v>
      </c>
      <c r="F42" s="194">
        <v>9.56</v>
      </c>
      <c r="G42" s="213">
        <f t="shared" si="0"/>
        <v>0.13002364066193839</v>
      </c>
      <c r="H42" s="143"/>
      <c r="I42" s="70"/>
      <c r="J42" s="70"/>
      <c r="K42" s="70"/>
      <c r="L42" s="70"/>
      <c r="M42" s="70"/>
      <c r="N42" s="5"/>
      <c r="O42" s="5"/>
    </row>
    <row r="43" spans="1:15" s="22" customFormat="1" ht="11.45" customHeight="1">
      <c r="A43" s="156" t="s">
        <v>29</v>
      </c>
      <c r="B43" s="129" t="s">
        <v>125</v>
      </c>
      <c r="C43" s="134">
        <v>6.996666666666667</v>
      </c>
      <c r="D43" s="145">
        <v>8.42</v>
      </c>
      <c r="E43" s="195">
        <v>8.44</v>
      </c>
      <c r="F43" s="195">
        <v>9.43</v>
      </c>
      <c r="G43" s="214">
        <f t="shared" si="0"/>
        <v>0.11729857819905209</v>
      </c>
      <c r="H43" s="143"/>
      <c r="I43" s="143"/>
      <c r="J43" s="143"/>
      <c r="K43" s="70"/>
      <c r="L43" s="70"/>
      <c r="M43" s="70"/>
      <c r="N43" s="5"/>
      <c r="O43" s="5"/>
    </row>
    <row r="44" spans="1:15" s="22" customFormat="1" ht="11.45" customHeight="1">
      <c r="A44" s="156"/>
      <c r="B44" s="131" t="s">
        <v>126</v>
      </c>
      <c r="C44" s="130">
        <v>7.0466666666666669</v>
      </c>
      <c r="D44" s="136">
        <v>8.41</v>
      </c>
      <c r="E44" s="189">
        <v>8.42</v>
      </c>
      <c r="F44" s="189">
        <v>9.44</v>
      </c>
      <c r="G44" s="212">
        <f t="shared" si="0"/>
        <v>0.12114014251781469</v>
      </c>
      <c r="H44" s="73"/>
      <c r="I44" s="73"/>
      <c r="J44" s="73"/>
      <c r="K44" s="73"/>
      <c r="L44" s="73"/>
      <c r="M44" s="73"/>
      <c r="N44" s="1"/>
      <c r="O44" s="1"/>
    </row>
    <row r="45" spans="1:15" s="22" customFormat="1" ht="11.45" customHeight="1">
      <c r="A45" s="156"/>
      <c r="B45" s="131" t="s">
        <v>127</v>
      </c>
      <c r="C45" s="130">
        <v>7.0133333333333328</v>
      </c>
      <c r="D45" s="136">
        <v>8.42</v>
      </c>
      <c r="E45" s="189">
        <v>8.41</v>
      </c>
      <c r="F45" s="189">
        <v>9.44</v>
      </c>
      <c r="G45" s="212">
        <f t="shared" si="0"/>
        <v>0.12247324613555288</v>
      </c>
      <c r="H45" s="70"/>
      <c r="I45" s="70"/>
      <c r="J45" s="150"/>
      <c r="K45" s="73"/>
      <c r="L45" s="73"/>
      <c r="M45" s="73"/>
      <c r="N45" s="1"/>
      <c r="O45" s="1"/>
    </row>
    <row r="46" spans="1:15" s="22" customFormat="1" ht="11.45" customHeight="1">
      <c r="A46" s="156"/>
      <c r="B46" s="131" t="s">
        <v>128</v>
      </c>
      <c r="C46" s="130">
        <v>7.0633333333333335</v>
      </c>
      <c r="D46" s="136">
        <v>8.43</v>
      </c>
      <c r="E46" s="189">
        <v>8.42</v>
      </c>
      <c r="F46" s="189">
        <v>9.4499999999999993</v>
      </c>
      <c r="G46" s="212">
        <f t="shared" si="0"/>
        <v>0.12232779097387159</v>
      </c>
      <c r="H46" s="73"/>
      <c r="I46" s="73"/>
      <c r="J46" s="73"/>
      <c r="K46" s="73"/>
      <c r="L46" s="73"/>
      <c r="M46" s="73"/>
      <c r="N46" s="1"/>
      <c r="O46" s="1"/>
    </row>
    <row r="47" spans="1:15" s="22" customFormat="1" ht="11.45" customHeight="1">
      <c r="A47" s="157"/>
      <c r="B47" s="132" t="s">
        <v>129</v>
      </c>
      <c r="C47" s="133">
        <v>7.1099999999999994</v>
      </c>
      <c r="D47" s="151">
        <v>8.4</v>
      </c>
      <c r="E47" s="196">
        <v>8.3800000000000008</v>
      </c>
      <c r="F47" s="196">
        <v>9.49</v>
      </c>
      <c r="G47" s="213">
        <f t="shared" si="0"/>
        <v>0.13245823389021472</v>
      </c>
      <c r="H47" s="73"/>
      <c r="I47" s="73"/>
      <c r="J47" s="73"/>
      <c r="K47" s="73"/>
      <c r="L47" s="73"/>
      <c r="M47" s="73"/>
      <c r="N47" s="1"/>
      <c r="O47" s="1"/>
    </row>
    <row r="48" spans="1:15" s="22" customFormat="1" ht="11.45" customHeight="1">
      <c r="A48" s="156" t="s">
        <v>30</v>
      </c>
      <c r="B48" s="131" t="s">
        <v>130</v>
      </c>
      <c r="C48" s="130">
        <v>7.1333333333333329</v>
      </c>
      <c r="D48" s="136">
        <v>8.4</v>
      </c>
      <c r="E48" s="189">
        <v>8.39</v>
      </c>
      <c r="F48" s="189">
        <v>9.64</v>
      </c>
      <c r="G48" s="212">
        <f t="shared" si="0"/>
        <v>0.14898688915375446</v>
      </c>
      <c r="H48" s="143"/>
      <c r="I48" s="143"/>
      <c r="J48" s="143"/>
      <c r="K48" s="73"/>
      <c r="L48" s="73"/>
      <c r="M48" s="73"/>
      <c r="N48" s="1"/>
      <c r="O48" s="1"/>
    </row>
    <row r="49" spans="1:15" s="22" customFormat="1" ht="11.45" customHeight="1">
      <c r="A49" s="156"/>
      <c r="B49" s="131" t="s">
        <v>131</v>
      </c>
      <c r="C49" s="130">
        <v>7.1499999999999995</v>
      </c>
      <c r="D49" s="136">
        <v>8.43</v>
      </c>
      <c r="E49" s="189">
        <v>8.49</v>
      </c>
      <c r="F49" s="189">
        <v>9.81</v>
      </c>
      <c r="G49" s="212">
        <f t="shared" si="0"/>
        <v>0.15547703180212014</v>
      </c>
      <c r="H49" s="73"/>
      <c r="I49" s="73"/>
      <c r="J49" s="73"/>
      <c r="K49" s="73"/>
      <c r="L49" s="73"/>
      <c r="M49" s="73"/>
      <c r="N49" s="1"/>
      <c r="O49" s="1"/>
    </row>
    <row r="50" spans="1:15" s="22" customFormat="1" ht="11.45" customHeight="1">
      <c r="A50" s="156"/>
      <c r="B50" s="131" t="s">
        <v>132</v>
      </c>
      <c r="C50" s="130">
        <v>7.2266666666666666</v>
      </c>
      <c r="D50" s="136">
        <v>8.41</v>
      </c>
      <c r="E50" s="189">
        <v>8.5399999999999991</v>
      </c>
      <c r="F50" s="189">
        <v>9.8000000000000007</v>
      </c>
      <c r="G50" s="212">
        <f t="shared" si="0"/>
        <v>0.14754098360655754</v>
      </c>
      <c r="H50" s="70"/>
      <c r="I50" s="70"/>
      <c r="J50" s="150"/>
      <c r="K50" s="73"/>
      <c r="L50" s="73"/>
      <c r="M50" s="73"/>
      <c r="N50" s="1"/>
      <c r="O50" s="1"/>
    </row>
    <row r="51" spans="1:15" s="22" customFormat="1" ht="11.45" customHeight="1">
      <c r="A51" s="156"/>
      <c r="B51" s="131" t="s">
        <v>133</v>
      </c>
      <c r="C51" s="130">
        <v>7.2666666666666666</v>
      </c>
      <c r="D51" s="136">
        <v>8.44</v>
      </c>
      <c r="E51" s="189">
        <v>8.52</v>
      </c>
      <c r="F51" s="189">
        <v>9.91</v>
      </c>
      <c r="G51" s="212">
        <f t="shared" si="0"/>
        <v>0.16314553990610325</v>
      </c>
      <c r="H51" s="73"/>
      <c r="I51" s="73"/>
      <c r="J51" s="73"/>
      <c r="K51" s="73"/>
      <c r="L51" s="73"/>
      <c r="M51" s="73"/>
      <c r="N51" s="1"/>
      <c r="O51" s="1"/>
    </row>
    <row r="52" spans="1:15" s="22" customFormat="1" ht="11.45" customHeight="1">
      <c r="A52" s="157"/>
      <c r="B52" s="132" t="s">
        <v>134</v>
      </c>
      <c r="C52" s="130">
        <v>7.2600000000000007</v>
      </c>
      <c r="D52" s="151">
        <v>8.4600000000000009</v>
      </c>
      <c r="E52" s="196">
        <v>8.59</v>
      </c>
      <c r="F52" s="196">
        <v>9.89</v>
      </c>
      <c r="G52" s="213">
        <f t="shared" si="0"/>
        <v>0.15133876600698493</v>
      </c>
      <c r="H52" s="73"/>
      <c r="I52" s="73"/>
      <c r="J52" s="73"/>
      <c r="K52" s="73"/>
      <c r="L52" s="73"/>
      <c r="M52" s="73"/>
      <c r="N52" s="1"/>
      <c r="O52" s="1"/>
    </row>
    <row r="53" spans="1:15" s="22" customFormat="1" ht="11.45" customHeight="1">
      <c r="A53" s="156" t="s">
        <v>31</v>
      </c>
      <c r="B53" s="129" t="s">
        <v>135</v>
      </c>
      <c r="C53" s="134">
        <v>7.2700000000000005</v>
      </c>
      <c r="D53" s="135">
        <v>8.4700000000000006</v>
      </c>
      <c r="E53" s="188">
        <v>8.67</v>
      </c>
      <c r="F53" s="188">
        <v>9.98</v>
      </c>
      <c r="G53" s="214">
        <f t="shared" si="0"/>
        <v>0.15109573241061147</v>
      </c>
      <c r="H53" s="143"/>
      <c r="I53" s="143"/>
      <c r="J53" s="143"/>
      <c r="K53" s="73"/>
      <c r="L53" s="73"/>
      <c r="M53" s="73"/>
      <c r="N53" s="1"/>
      <c r="O53" s="1"/>
    </row>
    <row r="54" spans="1:15" s="22" customFormat="1" ht="11.45" customHeight="1">
      <c r="A54" s="156"/>
      <c r="B54" s="131" t="s">
        <v>136</v>
      </c>
      <c r="C54" s="130">
        <v>7.2766666666666664</v>
      </c>
      <c r="D54" s="136">
        <v>8.4499999999999993</v>
      </c>
      <c r="E54" s="189">
        <v>8.77</v>
      </c>
      <c r="F54" s="189">
        <v>10.02</v>
      </c>
      <c r="G54" s="212">
        <f t="shared" si="0"/>
        <v>0.14253135689851759</v>
      </c>
      <c r="H54" s="143"/>
      <c r="I54" s="143"/>
      <c r="J54" s="150"/>
      <c r="K54" s="152"/>
      <c r="L54" s="73"/>
      <c r="M54" s="73"/>
      <c r="N54" s="1"/>
      <c r="O54" s="1"/>
    </row>
    <row r="55" spans="1:15" s="22" customFormat="1" ht="11.45" customHeight="1">
      <c r="A55" s="156"/>
      <c r="B55" s="131" t="s">
        <v>137</v>
      </c>
      <c r="C55" s="130">
        <v>7.2966666666666669</v>
      </c>
      <c r="D55" s="136">
        <v>8.4600000000000009</v>
      </c>
      <c r="E55" s="189">
        <v>8.86</v>
      </c>
      <c r="F55" s="189">
        <v>10.029999999999999</v>
      </c>
      <c r="G55" s="212">
        <f t="shared" si="0"/>
        <v>0.13205417607223469</v>
      </c>
      <c r="H55" s="73"/>
      <c r="I55" s="73"/>
      <c r="J55" s="73"/>
      <c r="K55" s="73"/>
      <c r="L55" s="73"/>
      <c r="M55" s="73"/>
      <c r="N55" s="1"/>
      <c r="O55" s="1"/>
    </row>
    <row r="56" spans="1:15" s="22" customFormat="1" ht="11.45" customHeight="1">
      <c r="A56" s="157"/>
      <c r="B56" s="132" t="s">
        <v>138</v>
      </c>
      <c r="C56" s="133">
        <v>7.3466666666666667</v>
      </c>
      <c r="D56" s="151">
        <v>8.49</v>
      </c>
      <c r="E56" s="196">
        <v>8.9</v>
      </c>
      <c r="F56" s="196">
        <v>10.15</v>
      </c>
      <c r="G56" s="213">
        <f t="shared" si="0"/>
        <v>0.1404494382022472</v>
      </c>
      <c r="H56" s="73"/>
      <c r="I56" s="73"/>
      <c r="J56" s="73"/>
      <c r="K56" s="73"/>
      <c r="L56" s="73"/>
      <c r="M56" s="73"/>
      <c r="N56" s="1"/>
      <c r="O56" s="1"/>
    </row>
    <row r="57" spans="1:15" s="22" customFormat="1" ht="11.45" customHeight="1">
      <c r="A57" s="156" t="s">
        <v>32</v>
      </c>
      <c r="B57" s="131" t="s">
        <v>139</v>
      </c>
      <c r="C57" s="130">
        <v>7.37</v>
      </c>
      <c r="D57" s="136">
        <v>8.5299999999999994</v>
      </c>
      <c r="E57" s="189">
        <v>9.02</v>
      </c>
      <c r="F57" s="189">
        <v>10.199999999999999</v>
      </c>
      <c r="G57" s="212">
        <f t="shared" si="0"/>
        <v>0.13082039911308208</v>
      </c>
      <c r="H57" s="143"/>
      <c r="I57" s="143"/>
      <c r="J57" s="143"/>
      <c r="K57" s="73"/>
      <c r="L57" s="73"/>
      <c r="M57" s="73"/>
      <c r="N57" s="1"/>
      <c r="O57" s="1"/>
    </row>
    <row r="58" spans="1:15" s="22" customFormat="1" ht="11.45" customHeight="1">
      <c r="A58" s="156"/>
      <c r="B58" s="131" t="s">
        <v>140</v>
      </c>
      <c r="C58" s="130">
        <v>7.4099999999999993</v>
      </c>
      <c r="D58" s="136">
        <v>8.6199999999999992</v>
      </c>
      <c r="E58" s="189">
        <v>9.02</v>
      </c>
      <c r="F58" s="189">
        <v>10.44</v>
      </c>
      <c r="G58" s="212">
        <f t="shared" si="0"/>
        <v>0.15742793791574283</v>
      </c>
      <c r="H58" s="143"/>
      <c r="I58" s="143"/>
      <c r="J58" s="150"/>
      <c r="K58" s="73"/>
      <c r="L58" s="73"/>
      <c r="M58" s="73"/>
      <c r="N58" s="1"/>
      <c r="O58" s="1"/>
    </row>
    <row r="59" spans="1:15" s="22" customFormat="1" ht="11.45" customHeight="1">
      <c r="A59" s="156"/>
      <c r="B59" s="131" t="s">
        <v>141</v>
      </c>
      <c r="C59" s="130">
        <v>7.4333333333333336</v>
      </c>
      <c r="D59" s="136">
        <v>8.68</v>
      </c>
      <c r="E59" s="189">
        <v>9.02</v>
      </c>
      <c r="F59" s="189">
        <v>10.43</v>
      </c>
      <c r="G59" s="212">
        <f t="shared" si="0"/>
        <v>0.15631929046563187</v>
      </c>
      <c r="H59" s="73"/>
      <c r="I59" s="73"/>
      <c r="J59" s="73"/>
      <c r="K59" s="73"/>
      <c r="L59" s="73"/>
      <c r="M59" s="73"/>
      <c r="N59" s="1"/>
      <c r="O59" s="1"/>
    </row>
    <row r="60" spans="1:15" s="22" customFormat="1" ht="11.45" customHeight="1">
      <c r="A60" s="157"/>
      <c r="B60" s="132" t="s">
        <v>142</v>
      </c>
      <c r="C60" s="130">
        <v>7.4333333333333327</v>
      </c>
      <c r="D60" s="136">
        <v>8.77</v>
      </c>
      <c r="E60" s="189">
        <v>9.11</v>
      </c>
      <c r="F60" s="189"/>
      <c r="G60" s="212"/>
      <c r="H60" s="73"/>
      <c r="I60" s="73"/>
      <c r="J60" s="73"/>
      <c r="K60" s="73"/>
      <c r="L60" s="73"/>
      <c r="M60" s="73"/>
      <c r="N60" s="1"/>
      <c r="O60" s="1"/>
    </row>
    <row r="61" spans="1:15" s="22" customFormat="1" ht="11.45" customHeight="1">
      <c r="A61" s="156" t="s">
        <v>33</v>
      </c>
      <c r="B61" s="129" t="s">
        <v>143</v>
      </c>
      <c r="C61" s="134">
        <v>7.4733333333333336</v>
      </c>
      <c r="D61" s="135">
        <v>8.76</v>
      </c>
      <c r="E61" s="188">
        <v>8.9600000000000009</v>
      </c>
      <c r="F61" s="188"/>
      <c r="G61" s="214"/>
      <c r="H61" s="73"/>
      <c r="I61" s="73"/>
      <c r="J61" s="73"/>
      <c r="K61" s="73"/>
      <c r="L61" s="73"/>
      <c r="M61" s="73"/>
      <c r="N61" s="1"/>
      <c r="O61" s="1"/>
    </row>
    <row r="62" spans="1:15" s="22" customFormat="1" ht="11.45" customHeight="1">
      <c r="A62" s="156"/>
      <c r="B62" s="131" t="s">
        <v>144</v>
      </c>
      <c r="C62" s="130">
        <v>7.47</v>
      </c>
      <c r="D62" s="136">
        <v>8.7799999999999994</v>
      </c>
      <c r="E62" s="189">
        <v>9.1300000000000008</v>
      </c>
      <c r="F62" s="189"/>
      <c r="G62" s="212"/>
      <c r="H62" s="65"/>
      <c r="I62" s="143"/>
      <c r="J62" s="150"/>
      <c r="K62" s="73"/>
      <c r="L62" s="73"/>
      <c r="M62" s="73"/>
      <c r="N62" s="1"/>
      <c r="O62" s="1"/>
    </row>
    <row r="63" spans="1:15" s="22" customFormat="1" ht="11.45" customHeight="1">
      <c r="A63" s="156"/>
      <c r="B63" s="131" t="s">
        <v>145</v>
      </c>
      <c r="C63" s="130">
        <v>7.4933333333333323</v>
      </c>
      <c r="D63" s="136">
        <v>8.76</v>
      </c>
      <c r="E63" s="189">
        <v>9.2100000000000009</v>
      </c>
      <c r="F63" s="189"/>
      <c r="G63" s="155"/>
      <c r="H63" s="73"/>
      <c r="I63" s="73"/>
      <c r="J63" s="73"/>
      <c r="K63" s="73"/>
      <c r="L63" s="73"/>
      <c r="M63" s="73"/>
      <c r="N63" s="1"/>
      <c r="O63" s="1"/>
    </row>
    <row r="64" spans="1:15" s="13" customFormat="1" ht="11.45" customHeight="1">
      <c r="A64" s="160"/>
      <c r="B64" s="161" t="s">
        <v>146</v>
      </c>
      <c r="C64" s="162">
        <v>7.53</v>
      </c>
      <c r="D64" s="163">
        <v>8.69</v>
      </c>
      <c r="E64" s="197">
        <v>9.1999999999999993</v>
      </c>
      <c r="F64" s="197"/>
      <c r="G64" s="164"/>
      <c r="H64" s="73"/>
      <c r="I64" s="73"/>
      <c r="J64" s="73"/>
      <c r="K64" s="73"/>
      <c r="L64" s="73"/>
      <c r="M64" s="73"/>
      <c r="N64" s="1"/>
      <c r="O64" s="1"/>
    </row>
    <row r="65" spans="1:13" ht="15.75">
      <c r="A65" s="73"/>
      <c r="B65" s="153"/>
      <c r="C65" s="154"/>
      <c r="D65" s="154"/>
      <c r="E65" s="154"/>
      <c r="F65" s="154"/>
      <c r="G65" s="140"/>
      <c r="H65" s="73"/>
      <c r="I65" s="73"/>
      <c r="J65" s="73"/>
      <c r="K65" s="73"/>
      <c r="L65" s="73"/>
      <c r="M65" s="73"/>
    </row>
    <row r="66" spans="1:13" ht="15.75">
      <c r="A66" s="73" t="s">
        <v>34</v>
      </c>
      <c r="B66" s="118"/>
      <c r="C66" s="73"/>
      <c r="D66" s="73"/>
      <c r="E66" s="73"/>
      <c r="F66" s="73"/>
      <c r="G66" s="73"/>
      <c r="H66" s="73"/>
      <c r="I66" s="73"/>
      <c r="J66" s="73"/>
      <c r="K66" s="73"/>
      <c r="L66" s="73"/>
      <c r="M66" s="73"/>
    </row>
    <row r="67" spans="1:13" ht="15.75">
      <c r="A67" s="73"/>
      <c r="B67" s="118"/>
      <c r="C67" s="73"/>
      <c r="D67" s="73"/>
      <c r="E67" s="73"/>
      <c r="F67" s="73"/>
      <c r="G67" s="73"/>
      <c r="H67" s="73"/>
      <c r="I67" s="73"/>
      <c r="J67" s="73"/>
      <c r="K67" s="73"/>
      <c r="L67" s="73"/>
      <c r="M67" s="73"/>
    </row>
  </sheetData>
  <sheetProtection selectLockedCells="1" selectUnlockedCells="1"/>
  <mergeCells count="5">
    <mergeCell ref="I1:J1"/>
    <mergeCell ref="A8:H8"/>
    <mergeCell ref="A11:H11"/>
    <mergeCell ref="H29:M29"/>
    <mergeCell ref="N29:O29"/>
  </mergeCells>
  <pageMargins left="0.2361111111111111" right="0.17430555555555555" top="0.2013888888888889" bottom="0.2326388888888889" header="0.51180555555555551" footer="0.51180555555555551"/>
  <pageSetup paperSize="9" scale="75" firstPageNumber="0" orientation="landscape"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X66"/>
  <sheetViews>
    <sheetView zoomScale="90" zoomScaleNormal="90" workbookViewId="0">
      <selection activeCell="R1" sqref="R1"/>
    </sheetView>
  </sheetViews>
  <sheetFormatPr baseColWidth="10" defaultColWidth="11.5703125" defaultRowHeight="12.75"/>
  <cols>
    <col min="1" max="1" width="24.5703125" style="1" customWidth="1"/>
    <col min="2" max="2" width="8.85546875" style="1" customWidth="1"/>
    <col min="3" max="3" width="9" style="1" customWidth="1"/>
    <col min="4" max="6" width="6.85546875" style="1" customWidth="1"/>
    <col min="7" max="7" width="11.7109375" style="1" customWidth="1"/>
    <col min="8" max="8" width="8.28515625" style="1" customWidth="1"/>
    <col min="9" max="14" width="11.5703125" style="1"/>
    <col min="15" max="15" width="8.5703125" style="1" customWidth="1"/>
    <col min="16" max="16" width="19.28515625" style="1" customWidth="1"/>
    <col min="17" max="17" width="10.42578125" style="1" customWidth="1"/>
    <col min="18" max="21" width="7" style="1" customWidth="1"/>
    <col min="22" max="22" width="11.7109375" style="1" customWidth="1"/>
    <col min="23" max="16384" width="11.5703125" style="1"/>
  </cols>
  <sheetData>
    <row r="1" spans="1:23">
      <c r="R1" s="329" t="str">
        <f>HYPERLINK("#'"&amp;"Méthodologie&amp;navigation"&amp;"'!A1","Retour Méthodologie&amp;navigation")</f>
        <v>Retour Méthodologie&amp;navigation</v>
      </c>
    </row>
    <row r="3" spans="1:23" ht="15.75">
      <c r="M3" s="32" t="s">
        <v>38</v>
      </c>
      <c r="N3" s="32"/>
    </row>
    <row r="6" spans="1:23" s="73" customFormat="1" ht="15.75">
      <c r="Q6" s="74"/>
    </row>
    <row r="7" spans="1:23" s="76" customFormat="1" ht="18.75">
      <c r="A7" s="75" t="s">
        <v>152</v>
      </c>
      <c r="B7" s="75"/>
      <c r="Q7" s="77"/>
    </row>
    <row r="8" spans="1:23" s="73" customFormat="1" ht="13.15" customHeight="1"/>
    <row r="9" spans="1:23" s="73" customFormat="1" ht="12.6" customHeight="1">
      <c r="A9" s="299" t="s">
        <v>75</v>
      </c>
      <c r="B9" s="299"/>
      <c r="C9" s="299"/>
      <c r="D9" s="299"/>
      <c r="E9" s="299"/>
      <c r="F9" s="299"/>
      <c r="G9" s="299"/>
      <c r="I9" s="312"/>
      <c r="J9" s="312"/>
      <c r="K9" s="312"/>
      <c r="L9" s="312"/>
      <c r="M9" s="312"/>
      <c r="N9" s="98"/>
      <c r="P9" s="299" t="s">
        <v>75</v>
      </c>
      <c r="Q9" s="299"/>
      <c r="R9" s="299"/>
      <c r="S9" s="299"/>
      <c r="T9" s="299"/>
      <c r="U9" s="299"/>
      <c r="V9" s="299"/>
    </row>
    <row r="10" spans="1:23" s="70" customFormat="1" ht="34.15" customHeight="1">
      <c r="A10" s="299" t="s">
        <v>71</v>
      </c>
      <c r="B10" s="299"/>
      <c r="C10" s="299"/>
      <c r="D10" s="299"/>
      <c r="E10" s="299"/>
      <c r="F10" s="299"/>
      <c r="G10" s="299"/>
      <c r="I10" s="297" t="str">
        <f>CONCATENATE("Evolution des volumes de"," ",A9," abattus : ",TEXT(T28,"0,0%")," entre 2022 et 2023")</f>
        <v>Evolution des volumes de Total ovins de réforme  abattus : -18,4% entre 2022 et 2023</v>
      </c>
      <c r="J10" s="297"/>
      <c r="K10" s="297"/>
      <c r="L10" s="297"/>
      <c r="M10" s="297"/>
      <c r="N10" s="297"/>
      <c r="O10" s="297"/>
      <c r="P10" s="80" t="s">
        <v>72</v>
      </c>
      <c r="Q10" s="81"/>
      <c r="R10" s="82"/>
      <c r="S10" s="82"/>
      <c r="T10" s="82"/>
      <c r="U10" s="82"/>
      <c r="V10" s="82"/>
    </row>
    <row r="11" spans="1:23" s="5" customFormat="1" ht="17.45" customHeight="1">
      <c r="C11" s="6"/>
      <c r="D11" s="6"/>
      <c r="E11" s="6"/>
      <c r="F11" s="6"/>
      <c r="I11" s="297" t="str">
        <f>CONCATENATE(TEXT(V28,"0,0%"), "sur les 9  premiers mois de l'année en 2023 et 2024")</f>
        <v>-5,9%sur les 9  premiers mois de l'année en 2023 et 2024</v>
      </c>
      <c r="J11" s="297"/>
      <c r="K11" s="297"/>
      <c r="L11" s="297"/>
      <c r="M11" s="297"/>
      <c r="N11" s="297"/>
      <c r="O11" s="297"/>
      <c r="R11" s="6"/>
      <c r="S11" s="6"/>
      <c r="T11" s="6"/>
      <c r="U11" s="6"/>
    </row>
    <row r="12" spans="1:23" s="5" customFormat="1" ht="14.85" customHeight="1">
      <c r="A12" s="295" t="s">
        <v>4</v>
      </c>
      <c r="B12" s="292" t="s">
        <v>81</v>
      </c>
      <c r="C12" s="292">
        <v>2021</v>
      </c>
      <c r="D12" s="292">
        <v>2022</v>
      </c>
      <c r="E12" s="292">
        <v>2023</v>
      </c>
      <c r="F12" s="292">
        <v>2024</v>
      </c>
      <c r="G12" s="290" t="s">
        <v>92</v>
      </c>
      <c r="P12" s="295" t="s">
        <v>56</v>
      </c>
      <c r="Q12" s="292" t="s">
        <v>81</v>
      </c>
      <c r="R12" s="292">
        <v>2021</v>
      </c>
      <c r="S12" s="292">
        <v>2022</v>
      </c>
      <c r="T12" s="292">
        <v>2023</v>
      </c>
      <c r="U12" s="292">
        <v>2024</v>
      </c>
      <c r="V12" s="290" t="s">
        <v>92</v>
      </c>
    </row>
    <row r="13" spans="1:23" s="5" customFormat="1" ht="18.600000000000001" customHeight="1">
      <c r="A13" s="296"/>
      <c r="B13" s="293"/>
      <c r="C13" s="293"/>
      <c r="D13" s="293"/>
      <c r="E13" s="293"/>
      <c r="F13" s="293"/>
      <c r="G13" s="291"/>
      <c r="I13" s="307"/>
      <c r="J13" s="307"/>
      <c r="K13" s="307"/>
      <c r="P13" s="296"/>
      <c r="Q13" s="293"/>
      <c r="R13" s="293"/>
      <c r="S13" s="293"/>
      <c r="T13" s="293"/>
      <c r="U13" s="293"/>
      <c r="V13" s="291"/>
    </row>
    <row r="14" spans="1:23" s="5" customFormat="1">
      <c r="A14" s="91" t="s">
        <v>5</v>
      </c>
      <c r="B14" s="72">
        <v>11.0268</v>
      </c>
      <c r="C14" s="72">
        <v>9.1359999999999992</v>
      </c>
      <c r="D14" s="72">
        <v>8.077</v>
      </c>
      <c r="E14" s="72">
        <v>9.1809999999999992</v>
      </c>
      <c r="F14" s="72">
        <v>6.8639999999999999</v>
      </c>
      <c r="G14" s="101">
        <f>F14/E14-1</f>
        <v>-0.25236902298224584</v>
      </c>
      <c r="H14" s="33"/>
      <c r="O14" s="11"/>
      <c r="P14" s="91" t="s">
        <v>5</v>
      </c>
      <c r="Q14" s="114">
        <v>277.18320000000006</v>
      </c>
      <c r="R14" s="114">
        <v>233.96100000000001</v>
      </c>
      <c r="S14" s="114">
        <v>204.935</v>
      </c>
      <c r="T14" s="114">
        <v>230.483</v>
      </c>
      <c r="U14" s="114">
        <v>167.75900000000001</v>
      </c>
      <c r="V14" s="101">
        <f>U14/T14-1</f>
        <v>-0.27214154623117537</v>
      </c>
      <c r="W14" s="7"/>
    </row>
    <row r="15" spans="1:23" s="5" customFormat="1">
      <c r="A15" s="91" t="s">
        <v>6</v>
      </c>
      <c r="B15" s="72">
        <v>12.4428</v>
      </c>
      <c r="C15" s="72">
        <v>10.654</v>
      </c>
      <c r="D15" s="72">
        <v>9.3070000000000004</v>
      </c>
      <c r="E15" s="72">
        <v>9.5139999999999993</v>
      </c>
      <c r="F15" s="72">
        <v>9.093</v>
      </c>
      <c r="G15" s="101">
        <f t="shared" ref="G15:G22" si="0">F15/E15-1</f>
        <v>-4.4250578095438198E-2</v>
      </c>
      <c r="H15" s="33"/>
      <c r="O15" s="11"/>
      <c r="P15" s="91" t="s">
        <v>6</v>
      </c>
      <c r="Q15" s="114">
        <v>314.81980000000004</v>
      </c>
      <c r="R15" s="114">
        <v>275.41500000000002</v>
      </c>
      <c r="S15" s="114">
        <v>239.16499999999999</v>
      </c>
      <c r="T15" s="114">
        <v>202.66800000000001</v>
      </c>
      <c r="U15" s="114">
        <v>227.929</v>
      </c>
      <c r="V15" s="101">
        <f t="shared" ref="V15:V22" si="1">U15/T15-1</f>
        <v>0.12464227209031509</v>
      </c>
      <c r="W15" s="7"/>
    </row>
    <row r="16" spans="1:23" s="5" customFormat="1">
      <c r="A16" s="91" t="s">
        <v>7</v>
      </c>
      <c r="B16" s="72">
        <v>12.164600000000002</v>
      </c>
      <c r="C16" s="72">
        <v>10.734999999999999</v>
      </c>
      <c r="D16" s="72">
        <v>11.020000000000001</v>
      </c>
      <c r="E16" s="72">
        <v>10.657999999999999</v>
      </c>
      <c r="F16" s="72">
        <v>8.3079999999999998</v>
      </c>
      <c r="G16" s="101">
        <f t="shared" si="0"/>
        <v>-0.2204916494651904</v>
      </c>
      <c r="H16" s="33"/>
      <c r="O16" s="11"/>
      <c r="P16" s="91" t="s">
        <v>7</v>
      </c>
      <c r="Q16" s="114">
        <v>307.35440000000006</v>
      </c>
      <c r="R16" s="114">
        <v>277.13600000000002</v>
      </c>
      <c r="S16" s="114">
        <v>293.25299999999999</v>
      </c>
      <c r="T16" s="114">
        <v>274.98500000000001</v>
      </c>
      <c r="U16" s="114">
        <v>208.84899999999999</v>
      </c>
      <c r="V16" s="101">
        <f t="shared" si="1"/>
        <v>-0.24050766405440305</v>
      </c>
      <c r="W16" s="7"/>
    </row>
    <row r="17" spans="1:23" s="5" customFormat="1">
      <c r="A17" s="91" t="s">
        <v>8</v>
      </c>
      <c r="B17" s="72">
        <v>12.217400000000001</v>
      </c>
      <c r="C17" s="72">
        <v>11.276999999999999</v>
      </c>
      <c r="D17" s="72">
        <v>9.2759999999999998</v>
      </c>
      <c r="E17" s="72">
        <v>9.1850000000000005</v>
      </c>
      <c r="F17" s="72">
        <v>8.7219999999999995</v>
      </c>
      <c r="G17" s="101">
        <f t="shared" si="0"/>
        <v>-5.040827436037032E-2</v>
      </c>
      <c r="H17" s="33"/>
      <c r="O17" s="11"/>
      <c r="P17" s="91" t="s">
        <v>8</v>
      </c>
      <c r="Q17" s="114">
        <v>311.15119999999996</v>
      </c>
      <c r="R17" s="114">
        <v>296.512</v>
      </c>
      <c r="S17" s="114">
        <v>241.48</v>
      </c>
      <c r="T17" s="114">
        <v>235.46</v>
      </c>
      <c r="U17" s="114">
        <v>217.6</v>
      </c>
      <c r="V17" s="101">
        <f t="shared" si="1"/>
        <v>-7.5851524675104143E-2</v>
      </c>
      <c r="W17" s="7"/>
    </row>
    <row r="18" spans="1:23" s="5" customFormat="1">
      <c r="A18" s="91" t="s">
        <v>9</v>
      </c>
      <c r="B18" s="72">
        <v>15.161199999999999</v>
      </c>
      <c r="C18" s="72">
        <v>13.234999999999999</v>
      </c>
      <c r="D18" s="72">
        <v>13.878</v>
      </c>
      <c r="E18" s="72">
        <v>10.342000000000001</v>
      </c>
      <c r="F18" s="72">
        <v>10.847</v>
      </c>
      <c r="G18" s="101">
        <f t="shared" si="0"/>
        <v>4.8830013537033423E-2</v>
      </c>
      <c r="H18" s="33"/>
      <c r="O18" s="11"/>
      <c r="P18" s="91" t="s">
        <v>9</v>
      </c>
      <c r="Q18" s="114">
        <v>378.72020000000003</v>
      </c>
      <c r="R18" s="114">
        <v>340.4</v>
      </c>
      <c r="S18" s="114">
        <v>349.81800000000004</v>
      </c>
      <c r="T18" s="114">
        <v>258.24599999999998</v>
      </c>
      <c r="U18" s="114">
        <v>264.34399999999999</v>
      </c>
      <c r="V18" s="101">
        <f t="shared" si="1"/>
        <v>2.3613144056442437E-2</v>
      </c>
      <c r="W18" s="7"/>
    </row>
    <row r="19" spans="1:23" s="5" customFormat="1">
      <c r="A19" s="91" t="s">
        <v>10</v>
      </c>
      <c r="B19" s="72">
        <v>15.591799999999997</v>
      </c>
      <c r="C19" s="72">
        <v>14.181000000000001</v>
      </c>
      <c r="D19" s="72">
        <v>15.18</v>
      </c>
      <c r="E19" s="72">
        <v>12.863999999999999</v>
      </c>
      <c r="F19" s="72">
        <v>10.872999999999999</v>
      </c>
      <c r="G19" s="101">
        <f t="shared" si="0"/>
        <v>-0.15477300995024879</v>
      </c>
      <c r="H19" s="33"/>
      <c r="O19" s="11"/>
      <c r="P19" s="91" t="s">
        <v>10</v>
      </c>
      <c r="Q19" s="114">
        <v>383.94320000000005</v>
      </c>
      <c r="R19" s="114">
        <v>354.60300000000001</v>
      </c>
      <c r="S19" s="114">
        <v>379.00200000000001</v>
      </c>
      <c r="T19" s="114">
        <v>317.053</v>
      </c>
      <c r="U19" s="114">
        <v>270.23500000000001</v>
      </c>
      <c r="V19" s="101">
        <f t="shared" si="1"/>
        <v>-0.1476661630705276</v>
      </c>
      <c r="W19" s="7"/>
    </row>
    <row r="20" spans="1:23" s="6" customFormat="1" ht="12.95" customHeight="1">
      <c r="A20" s="91" t="s">
        <v>11</v>
      </c>
      <c r="B20" s="72">
        <v>14.068199999999999</v>
      </c>
      <c r="C20" s="72">
        <v>13.406000000000001</v>
      </c>
      <c r="D20" s="72">
        <v>13.845000000000001</v>
      </c>
      <c r="E20" s="72">
        <v>10.61</v>
      </c>
      <c r="F20" s="72">
        <v>11.082000000000001</v>
      </c>
      <c r="G20" s="101">
        <f t="shared" si="0"/>
        <v>4.4486333647502541E-2</v>
      </c>
      <c r="H20" s="33"/>
      <c r="O20" s="11"/>
      <c r="P20" s="91" t="s">
        <v>11</v>
      </c>
      <c r="Q20" s="114">
        <v>350.2946</v>
      </c>
      <c r="R20" s="114">
        <v>332.70100000000002</v>
      </c>
      <c r="S20" s="114">
        <v>342.54700000000003</v>
      </c>
      <c r="T20" s="114">
        <v>256.63600000000002</v>
      </c>
      <c r="U20" s="114">
        <v>279.62099999999998</v>
      </c>
      <c r="V20" s="101">
        <f t="shared" si="1"/>
        <v>8.956264904378175E-2</v>
      </c>
      <c r="W20" s="7"/>
    </row>
    <row r="21" spans="1:23" s="5" customFormat="1" ht="12.95" customHeight="1">
      <c r="A21" s="91" t="s">
        <v>29</v>
      </c>
      <c r="B21" s="72">
        <v>14.6798</v>
      </c>
      <c r="C21" s="72">
        <v>10.949</v>
      </c>
      <c r="D21" s="72">
        <v>14.884</v>
      </c>
      <c r="E21" s="72">
        <v>9.6460000000000008</v>
      </c>
      <c r="F21" s="72">
        <v>9.6639999999999997</v>
      </c>
      <c r="G21" s="101">
        <f t="shared" si="0"/>
        <v>1.8660584698320104E-3</v>
      </c>
      <c r="H21" s="33"/>
      <c r="O21" s="11"/>
      <c r="P21" s="91" t="s">
        <v>29</v>
      </c>
      <c r="Q21" s="114">
        <v>362.77119999999996</v>
      </c>
      <c r="R21" s="114">
        <v>271.05200000000002</v>
      </c>
      <c r="S21" s="114">
        <v>372.71899999999999</v>
      </c>
      <c r="T21" s="114">
        <v>238.215</v>
      </c>
      <c r="U21" s="114">
        <v>244.84800000000001</v>
      </c>
      <c r="V21" s="101">
        <f t="shared" si="1"/>
        <v>2.7844594169132986E-2</v>
      </c>
      <c r="W21" s="7"/>
    </row>
    <row r="22" spans="1:23" s="5" customFormat="1" ht="12.95" customHeight="1">
      <c r="A22" s="91" t="s">
        <v>13</v>
      </c>
      <c r="B22" s="72">
        <v>12.964400000000001</v>
      </c>
      <c r="C22" s="72">
        <v>10.949</v>
      </c>
      <c r="D22" s="72">
        <v>12.189</v>
      </c>
      <c r="E22" s="72">
        <v>9.5609999999999999</v>
      </c>
      <c r="F22" s="72">
        <v>9.2010000000000005</v>
      </c>
      <c r="G22" s="101">
        <f t="shared" si="0"/>
        <v>-3.7652965171007136E-2</v>
      </c>
      <c r="H22" s="33"/>
      <c r="O22" s="11"/>
      <c r="P22" s="91" t="s">
        <v>13</v>
      </c>
      <c r="Q22" s="114">
        <v>322.81800000000004</v>
      </c>
      <c r="R22" s="114">
        <v>275.89699999999999</v>
      </c>
      <c r="S22" s="114">
        <v>297.10399999999998</v>
      </c>
      <c r="T22" s="114">
        <v>232.42599999999999</v>
      </c>
      <c r="U22" s="114">
        <v>232.41800000000001</v>
      </c>
      <c r="V22" s="101">
        <f t="shared" si="1"/>
        <v>-3.4419557192300054E-5</v>
      </c>
      <c r="W22" s="7"/>
    </row>
    <row r="23" spans="1:23" s="5" customFormat="1" ht="12.95" customHeight="1">
      <c r="A23" s="91" t="s">
        <v>14</v>
      </c>
      <c r="B23" s="72">
        <v>12.712399999999999</v>
      </c>
      <c r="C23" s="72">
        <v>9.8000000000000007</v>
      </c>
      <c r="D23" s="72">
        <v>12.003</v>
      </c>
      <c r="E23" s="72">
        <v>9.2629999999999999</v>
      </c>
      <c r="F23" s="72"/>
      <c r="G23" s="101"/>
      <c r="H23" s="33"/>
      <c r="O23" s="11"/>
      <c r="P23" s="91" t="s">
        <v>14</v>
      </c>
      <c r="Q23" s="114">
        <v>314.89959999999996</v>
      </c>
      <c r="R23" s="114">
        <v>240.499</v>
      </c>
      <c r="S23" s="114">
        <v>296.42599999999999</v>
      </c>
      <c r="T23" s="114">
        <v>226.637</v>
      </c>
      <c r="U23" s="114"/>
      <c r="V23" s="101"/>
      <c r="W23" s="7"/>
    </row>
    <row r="24" spans="1:23" s="5" customFormat="1" ht="12.95" customHeight="1">
      <c r="A24" s="91" t="s">
        <v>15</v>
      </c>
      <c r="B24" s="72">
        <v>11.672000000000001</v>
      </c>
      <c r="C24" s="72">
        <v>9.6850000000000005</v>
      </c>
      <c r="D24" s="72">
        <v>10.540000000000001</v>
      </c>
      <c r="E24" s="72">
        <v>8.6370000000000005</v>
      </c>
      <c r="F24" s="72"/>
      <c r="G24" s="227"/>
      <c r="H24" s="33"/>
      <c r="O24" s="11"/>
      <c r="P24" s="91" t="s">
        <v>15</v>
      </c>
      <c r="Q24" s="114">
        <v>291.06239999999997</v>
      </c>
      <c r="R24" s="114">
        <v>250.39</v>
      </c>
      <c r="S24" s="114">
        <v>267.91199999999998</v>
      </c>
      <c r="T24" s="114">
        <v>212.86599999999999</v>
      </c>
      <c r="U24" s="114"/>
      <c r="V24" s="227"/>
      <c r="W24" s="7"/>
    </row>
    <row r="25" spans="1:23" s="5" customFormat="1" ht="12.95" customHeight="1">
      <c r="A25" s="92" t="s">
        <v>16</v>
      </c>
      <c r="B25" s="72">
        <v>10.743600000000001</v>
      </c>
      <c r="C25" s="72">
        <v>10.015000000000001</v>
      </c>
      <c r="D25" s="72">
        <v>8.907</v>
      </c>
      <c r="E25" s="72">
        <v>7.319</v>
      </c>
      <c r="F25" s="72"/>
      <c r="G25" s="227"/>
      <c r="H25" s="33"/>
      <c r="O25" s="11"/>
      <c r="P25" s="92" t="s">
        <v>16</v>
      </c>
      <c r="Q25" s="114">
        <v>269.67140000000001</v>
      </c>
      <c r="R25" s="114">
        <v>258.714</v>
      </c>
      <c r="S25" s="114">
        <v>226.875</v>
      </c>
      <c r="T25" s="114">
        <v>180.64400000000001</v>
      </c>
      <c r="U25" s="114"/>
      <c r="V25" s="227"/>
      <c r="W25" s="7"/>
    </row>
    <row r="26" spans="1:23" s="5" customFormat="1" ht="12.95" customHeight="1">
      <c r="A26" s="93" t="s">
        <v>68</v>
      </c>
      <c r="B26" s="71">
        <f>SUM(B14:B19)</f>
        <v>78.604600000000005</v>
      </c>
      <c r="C26" s="71">
        <f>SUM(C14:C19)</f>
        <v>69.218000000000004</v>
      </c>
      <c r="D26" s="71">
        <f t="shared" ref="D26:E26" si="2">SUM(D14:D19)</f>
        <v>66.738</v>
      </c>
      <c r="E26" s="71">
        <f t="shared" si="2"/>
        <v>61.744</v>
      </c>
      <c r="F26" s="71">
        <f>SUM(F14:F19)</f>
        <v>54.707000000000001</v>
      </c>
      <c r="G26" s="206"/>
      <c r="H26" s="33"/>
      <c r="O26" s="11"/>
      <c r="P26" s="93" t="s">
        <v>68</v>
      </c>
      <c r="Q26" s="71">
        <f>SUM(Q14:Q19)</f>
        <v>1973.172</v>
      </c>
      <c r="R26" s="71">
        <f>SUM(R14:R19)</f>
        <v>1778.027</v>
      </c>
      <c r="S26" s="71">
        <f>SUM(S14:S19)</f>
        <v>1707.653</v>
      </c>
      <c r="T26" s="71">
        <f t="shared" ref="T26" si="3">SUM(T14:T19)</f>
        <v>1518.895</v>
      </c>
      <c r="U26" s="71">
        <f>SUM(U14:U19)</f>
        <v>1356.7159999999999</v>
      </c>
      <c r="V26" s="206"/>
      <c r="W26" s="7"/>
    </row>
    <row r="27" spans="1:23" ht="13.5">
      <c r="A27" s="93" t="s">
        <v>48</v>
      </c>
      <c r="B27" s="71">
        <f>SUM(B14:B25)</f>
        <v>155.44499999999999</v>
      </c>
      <c r="C27" s="71">
        <f t="shared" ref="C27:E27" si="4">SUM(C14:C25)</f>
        <v>134.02199999999999</v>
      </c>
      <c r="D27" s="71">
        <f t="shared" si="4"/>
        <v>139.10600000000002</v>
      </c>
      <c r="E27" s="71">
        <f t="shared" si="4"/>
        <v>116.78000000000002</v>
      </c>
      <c r="F27" s="71"/>
      <c r="G27" s="206"/>
      <c r="P27" s="93" t="s">
        <v>48</v>
      </c>
      <c r="Q27" s="71">
        <f>SUM(Q14:Q25)</f>
        <v>3884.6892000000007</v>
      </c>
      <c r="R27" s="71">
        <f t="shared" ref="R27:T27" si="5">SUM(R14:R25)</f>
        <v>3407.2799999999997</v>
      </c>
      <c r="S27" s="71">
        <f t="shared" si="5"/>
        <v>3511.2359999999994</v>
      </c>
      <c r="T27" s="71">
        <f t="shared" si="5"/>
        <v>2866.3190000000004</v>
      </c>
      <c r="U27" s="71"/>
      <c r="V27" s="206"/>
      <c r="W27" s="7"/>
    </row>
    <row r="28" spans="1:23" ht="13.5">
      <c r="A28" s="94" t="s">
        <v>49</v>
      </c>
      <c r="B28" s="90"/>
      <c r="C28" s="90"/>
      <c r="D28" s="230">
        <f>D27/C27-1</f>
        <v>3.793407052573472E-2</v>
      </c>
      <c r="E28" s="230">
        <f>E27/D27-1</f>
        <v>-0.16049631216482396</v>
      </c>
      <c r="F28" s="90"/>
      <c r="G28" s="225">
        <f>(F14+F15+F16+F17+F18+F19+F20+F21+F22)/(E14+E15+E16+E17+E18+E19+E20+E21+E22)-1</f>
        <v>-7.5436048099081554E-2</v>
      </c>
      <c r="P28" s="94" t="s">
        <v>49</v>
      </c>
      <c r="Q28" s="222"/>
      <c r="R28" s="222"/>
      <c r="S28" s="230">
        <f>S27/R27-1</f>
        <v>3.0509966894414209E-2</v>
      </c>
      <c r="T28" s="230">
        <f>T27/S27-1</f>
        <v>-0.1836723592489935</v>
      </c>
      <c r="U28" s="222"/>
      <c r="V28" s="225">
        <f>(U14+U15+U16+U17+U18+U19+U20+U21+U22)/(T14+T15+T16+T17+T18+T19+T20+T21+T22)-1</f>
        <v>-5.9019968194777617E-2</v>
      </c>
      <c r="W28" s="95"/>
    </row>
    <row r="29" spans="1:23" ht="13.5">
      <c r="A29" s="83"/>
      <c r="B29" s="61"/>
      <c r="C29" s="95"/>
      <c r="D29" s="95"/>
      <c r="E29" s="95"/>
      <c r="F29" s="95"/>
      <c r="G29" s="95"/>
      <c r="P29" s="83"/>
      <c r="Q29" s="61"/>
      <c r="R29" s="95"/>
      <c r="S29" s="95"/>
      <c r="T29" s="95"/>
      <c r="U29" s="95"/>
      <c r="V29" s="95"/>
      <c r="W29" s="7"/>
    </row>
    <row r="30" spans="1:23" s="70" customFormat="1">
      <c r="A30" s="100" t="s">
        <v>66</v>
      </c>
      <c r="B30" s="220">
        <f>B27/B31</f>
        <v>0.27861131852544363</v>
      </c>
      <c r="C30" s="220">
        <f>C27/C31</f>
        <v>0.25408892790177851</v>
      </c>
      <c r="D30" s="220">
        <f>D27/D31</f>
        <v>0.25090319450381571</v>
      </c>
      <c r="E30" s="220">
        <f>E27/E31</f>
        <v>0.22625074348109961</v>
      </c>
      <c r="F30" s="220">
        <f>SUM(F14:F23)/F31</f>
        <v>0.23097575483075311</v>
      </c>
      <c r="G30" s="220"/>
      <c r="P30" s="100" t="s">
        <v>66</v>
      </c>
      <c r="Q30" s="220">
        <f>Q27/Q31</f>
        <v>0.26268179744713732</v>
      </c>
      <c r="R30" s="220">
        <f t="shared" ref="R30:T30" si="6">R27/R31</f>
        <v>0.2377648894567857</v>
      </c>
      <c r="S30" s="220">
        <f t="shared" si="6"/>
        <v>0.23622777339239504</v>
      </c>
      <c r="T30" s="220">
        <f t="shared" si="6"/>
        <v>0.20947924767462625</v>
      </c>
      <c r="U30" s="220">
        <f>SUM(U14:U23)/U31</f>
        <v>0.22091724635237775</v>
      </c>
      <c r="V30" s="220"/>
      <c r="W30" s="84"/>
    </row>
    <row r="31" spans="1:23" ht="13.5">
      <c r="A31" s="100" t="s">
        <v>65</v>
      </c>
      <c r="B31" s="217">
        <v>557.92779999999993</v>
      </c>
      <c r="C31" s="218">
        <v>527.46100000000001</v>
      </c>
      <c r="D31" s="218">
        <v>554.42100000000005</v>
      </c>
      <c r="E31" s="218">
        <v>516.15300000000002</v>
      </c>
      <c r="F31" s="218">
        <v>366.50599999999997</v>
      </c>
      <c r="G31" s="218"/>
      <c r="P31" s="100" t="s">
        <v>65</v>
      </c>
      <c r="Q31" s="217">
        <v>14788.573999999999</v>
      </c>
      <c r="R31" s="218">
        <v>14330.459000000001</v>
      </c>
      <c r="S31" s="218">
        <v>14863.772999999999</v>
      </c>
      <c r="T31" s="218">
        <v>13683.069</v>
      </c>
      <c r="U31" s="218">
        <v>9567.3970000000008</v>
      </c>
      <c r="V31" s="218"/>
      <c r="W31" s="7"/>
    </row>
    <row r="32" spans="1:23" ht="12" customHeight="1">
      <c r="A32" s="100" t="s">
        <v>67</v>
      </c>
      <c r="B32" s="219"/>
      <c r="C32" s="220"/>
      <c r="D32" s="220">
        <f>D31/C31-1</f>
        <v>5.111278369396044E-2</v>
      </c>
      <c r="E32" s="220">
        <f>E31/D31-1</f>
        <v>-6.9023359504780668E-2</v>
      </c>
      <c r="F32" s="220"/>
      <c r="G32" s="220"/>
      <c r="P32" s="100" t="s">
        <v>67</v>
      </c>
      <c r="Q32" s="219"/>
      <c r="R32" s="220"/>
      <c r="S32" s="220">
        <f>S31/R31-1</f>
        <v>3.721541647758797E-2</v>
      </c>
      <c r="T32" s="220">
        <f>T31/S31-1</f>
        <v>-7.9435012900156643E-2</v>
      </c>
      <c r="U32" s="220"/>
      <c r="V32" s="220"/>
      <c r="W32" s="7"/>
    </row>
    <row r="33" spans="1:24" s="73" customFormat="1" ht="15.75">
      <c r="A33" s="73" t="s">
        <v>17</v>
      </c>
      <c r="B33" s="83"/>
      <c r="F33" s="65"/>
      <c r="G33" s="85"/>
      <c r="I33" s="73" t="s">
        <v>17</v>
      </c>
      <c r="P33" s="73" t="s">
        <v>17</v>
      </c>
    </row>
    <row r="36" spans="1:24" s="74" customFormat="1" ht="24" customHeight="1">
      <c r="A36" s="313" t="s">
        <v>62</v>
      </c>
      <c r="B36" s="313"/>
      <c r="C36" s="313"/>
      <c r="D36" s="313"/>
      <c r="E36" s="313"/>
      <c r="F36" s="313"/>
      <c r="G36" s="313"/>
      <c r="H36" s="313"/>
      <c r="I36" s="313"/>
      <c r="J36" s="313"/>
      <c r="K36" s="313"/>
      <c r="L36" s="313"/>
      <c r="M36" s="313"/>
      <c r="N36" s="313"/>
      <c r="O36" s="313"/>
      <c r="P36" s="313"/>
      <c r="Q36" s="313"/>
      <c r="R36" s="313"/>
      <c r="S36" s="313"/>
      <c r="T36" s="313"/>
      <c r="U36" s="313"/>
      <c r="V36" s="313"/>
    </row>
    <row r="37" spans="1:24" s="74" customFormat="1" ht="15.75" customHeight="1">
      <c r="A37" s="313"/>
      <c r="B37" s="313"/>
      <c r="C37" s="313"/>
      <c r="D37" s="313"/>
      <c r="E37" s="313"/>
      <c r="F37" s="313"/>
      <c r="G37" s="313"/>
      <c r="H37" s="313"/>
      <c r="I37" s="313"/>
      <c r="J37" s="313"/>
      <c r="K37" s="313"/>
      <c r="L37" s="313"/>
      <c r="M37" s="313"/>
      <c r="N37" s="313"/>
      <c r="O37" s="313"/>
      <c r="P37" s="313"/>
      <c r="Q37" s="313"/>
      <c r="R37" s="313"/>
      <c r="S37" s="313"/>
      <c r="T37" s="313"/>
      <c r="U37" s="313"/>
      <c r="V37" s="313"/>
    </row>
    <row r="38" spans="1:24" s="73" customFormat="1" ht="25.35" customHeight="1">
      <c r="C38" s="86"/>
      <c r="D38" s="86"/>
      <c r="E38" s="210"/>
      <c r="F38" s="86"/>
      <c r="G38" s="86"/>
      <c r="H38" s="86"/>
      <c r="I38" s="86"/>
      <c r="J38" s="86"/>
      <c r="K38" s="86"/>
      <c r="L38" s="86"/>
      <c r="M38" s="86"/>
      <c r="N38" s="86"/>
      <c r="O38" s="86"/>
      <c r="P38" s="86"/>
      <c r="Q38" s="86"/>
      <c r="R38" s="86"/>
      <c r="S38" s="86"/>
      <c r="T38" s="210"/>
      <c r="U38" s="86"/>
      <c r="V38" s="86"/>
      <c r="W38" s="86"/>
      <c r="X38" s="86"/>
    </row>
    <row r="39" spans="1:24" s="70" customFormat="1" ht="18.75">
      <c r="A39" s="79" t="s">
        <v>39</v>
      </c>
      <c r="B39" s="87"/>
      <c r="C39" s="88"/>
      <c r="D39" s="88"/>
      <c r="E39" s="88"/>
      <c r="F39" s="88"/>
      <c r="G39" s="88"/>
      <c r="P39" s="79" t="s">
        <v>40</v>
      </c>
      <c r="Q39" s="81"/>
      <c r="R39" s="82"/>
      <c r="S39" s="82"/>
      <c r="T39" s="82"/>
      <c r="U39" s="82"/>
      <c r="V39" s="82"/>
    </row>
    <row r="40" spans="1:24" s="5" customFormat="1" ht="12.75" customHeight="1">
      <c r="A40" s="96" t="s">
        <v>59</v>
      </c>
      <c r="B40" s="211"/>
      <c r="C40" s="97">
        <f>C56/$C$27</f>
        <v>0.34745788004954414</v>
      </c>
      <c r="D40" s="97">
        <f>D56/$D$27</f>
        <v>0.30833321352062443</v>
      </c>
      <c r="E40" s="97">
        <f>E56/$E$27</f>
        <v>0.25399897242678537</v>
      </c>
      <c r="F40" s="6"/>
      <c r="H40" s="303"/>
      <c r="I40" s="303"/>
      <c r="J40" s="303"/>
      <c r="K40" s="303"/>
      <c r="L40" s="303"/>
      <c r="M40" s="303"/>
      <c r="N40" s="58"/>
      <c r="O40" s="2"/>
      <c r="R40" s="6"/>
      <c r="S40" s="6"/>
      <c r="T40" s="6"/>
      <c r="U40" s="6"/>
    </row>
    <row r="41" spans="1:24" s="5" customFormat="1" ht="14.85" customHeight="1">
      <c r="A41" s="295" t="s">
        <v>4</v>
      </c>
      <c r="B41" s="292" t="s">
        <v>81</v>
      </c>
      <c r="C41" s="292">
        <v>2021</v>
      </c>
      <c r="D41" s="292">
        <v>2022</v>
      </c>
      <c r="E41" s="292">
        <v>2023</v>
      </c>
      <c r="F41" s="292">
        <v>2024</v>
      </c>
      <c r="G41" s="290" t="s">
        <v>92</v>
      </c>
      <c r="P41" s="295" t="s">
        <v>56</v>
      </c>
      <c r="Q41" s="292" t="s">
        <v>81</v>
      </c>
      <c r="R41" s="292">
        <v>2021</v>
      </c>
      <c r="S41" s="292">
        <v>2022</v>
      </c>
      <c r="T41" s="292">
        <v>2023</v>
      </c>
      <c r="U41" s="292">
        <v>2024</v>
      </c>
      <c r="V41" s="290" t="s">
        <v>92</v>
      </c>
    </row>
    <row r="42" spans="1:24" s="5" customFormat="1" ht="20.85" customHeight="1">
      <c r="A42" s="296"/>
      <c r="B42" s="293"/>
      <c r="C42" s="293"/>
      <c r="D42" s="293"/>
      <c r="E42" s="293"/>
      <c r="F42" s="293"/>
      <c r="G42" s="291"/>
      <c r="P42" s="296"/>
      <c r="Q42" s="293"/>
      <c r="R42" s="293"/>
      <c r="S42" s="293"/>
      <c r="T42" s="293"/>
      <c r="U42" s="293"/>
      <c r="V42" s="291"/>
    </row>
    <row r="43" spans="1:24" s="5" customFormat="1" ht="13.5">
      <c r="A43" s="91" t="s">
        <v>24</v>
      </c>
      <c r="B43" s="72">
        <v>3.7770000000000001</v>
      </c>
      <c r="C43" s="72">
        <v>3.73</v>
      </c>
      <c r="D43" s="72">
        <v>3.4409999999999998</v>
      </c>
      <c r="E43" s="72">
        <v>3.3559999999999999</v>
      </c>
      <c r="F43" s="72">
        <v>1.69</v>
      </c>
      <c r="G43" s="101">
        <f>F43/E43-1</f>
        <v>-0.4964243146603099</v>
      </c>
      <c r="H43" s="65"/>
      <c r="O43" s="7"/>
      <c r="P43" s="91" t="s">
        <v>24</v>
      </c>
      <c r="Q43" s="114">
        <v>95.225200000000001</v>
      </c>
      <c r="R43" s="114">
        <v>90.299000000000007</v>
      </c>
      <c r="S43" s="114">
        <v>87.81</v>
      </c>
      <c r="T43" s="114">
        <v>86.019000000000005</v>
      </c>
      <c r="U43" s="114">
        <v>40.758000000000003</v>
      </c>
      <c r="V43" s="101">
        <f>U43/T43-1</f>
        <v>-0.52617444983085138</v>
      </c>
      <c r="W43" s="7"/>
      <c r="X43" s="7"/>
    </row>
    <row r="44" spans="1:24" s="5" customFormat="1">
      <c r="A44" s="91" t="s">
        <v>25</v>
      </c>
      <c r="B44" s="72">
        <v>3.8949999999999996</v>
      </c>
      <c r="C44" s="72">
        <v>3.992</v>
      </c>
      <c r="D44" s="72">
        <v>3.0539999999999998</v>
      </c>
      <c r="E44" s="72">
        <v>3.0139999999999998</v>
      </c>
      <c r="F44" s="72">
        <v>1.9870000000000001</v>
      </c>
      <c r="G44" s="101">
        <f t="shared" ref="G44:G51" si="7">F44/E44-1</f>
        <v>-0.34074319840743195</v>
      </c>
      <c r="H44" s="10"/>
      <c r="I44" s="60"/>
      <c r="O44" s="7"/>
      <c r="P44" s="91" t="s">
        <v>25</v>
      </c>
      <c r="Q44" s="114">
        <v>96.369200000000006</v>
      </c>
      <c r="R44" s="114">
        <v>99.144999999999996</v>
      </c>
      <c r="S44" s="114">
        <v>79.242000000000004</v>
      </c>
      <c r="T44" s="114">
        <v>35.823</v>
      </c>
      <c r="U44" s="114">
        <v>47.54</v>
      </c>
      <c r="V44" s="101">
        <f t="shared" ref="V44:V51" si="8">U44/T44-1</f>
        <v>0.32708036736175083</v>
      </c>
      <c r="W44" s="7"/>
      <c r="X44" s="7"/>
    </row>
    <row r="45" spans="1:24" s="5" customFormat="1" ht="13.5">
      <c r="A45" s="91" t="s">
        <v>7</v>
      </c>
      <c r="B45" s="72">
        <v>3.9219999999999997</v>
      </c>
      <c r="C45" s="72">
        <v>4.03</v>
      </c>
      <c r="D45" s="72">
        <v>3.9340000000000002</v>
      </c>
      <c r="E45" s="72">
        <v>3.3769999999999998</v>
      </c>
      <c r="F45" s="72">
        <v>2.04</v>
      </c>
      <c r="G45" s="101">
        <f t="shared" si="7"/>
        <v>-0.39591353272135021</v>
      </c>
      <c r="H45" s="10"/>
      <c r="I45" s="65"/>
      <c r="O45" s="7"/>
      <c r="P45" s="91" t="s">
        <v>7</v>
      </c>
      <c r="Q45" s="114">
        <v>97.420599999999993</v>
      </c>
      <c r="R45" s="114">
        <v>102.77800000000001</v>
      </c>
      <c r="S45" s="114">
        <v>102.839</v>
      </c>
      <c r="T45" s="114">
        <v>86.751999999999995</v>
      </c>
      <c r="U45" s="114">
        <v>50.936999999999998</v>
      </c>
      <c r="V45" s="101">
        <f t="shared" si="8"/>
        <v>-0.41284350793065294</v>
      </c>
      <c r="W45" s="7"/>
      <c r="X45" s="7"/>
    </row>
    <row r="46" spans="1:24" s="5" customFormat="1">
      <c r="A46" s="91" t="s">
        <v>8</v>
      </c>
      <c r="B46" s="72">
        <v>4.3742000000000001</v>
      </c>
      <c r="C46" s="72">
        <v>4.319</v>
      </c>
      <c r="D46" s="72">
        <v>3.2629999999999999</v>
      </c>
      <c r="E46" s="72">
        <v>3.1110000000000002</v>
      </c>
      <c r="F46" s="72">
        <v>1.728</v>
      </c>
      <c r="G46" s="101">
        <f t="shared" si="7"/>
        <v>-0.4445515911282546</v>
      </c>
      <c r="H46" s="10"/>
      <c r="O46" s="7"/>
      <c r="P46" s="91" t="s">
        <v>8</v>
      </c>
      <c r="Q46" s="114">
        <v>110.1306</v>
      </c>
      <c r="R46" s="114">
        <v>110.94199999999999</v>
      </c>
      <c r="S46" s="114">
        <v>81.644999999999996</v>
      </c>
      <c r="T46" s="114">
        <v>79.688000000000002</v>
      </c>
      <c r="U46" s="114">
        <v>42.372</v>
      </c>
      <c r="V46" s="101">
        <f t="shared" si="8"/>
        <v>-0.46827627748218048</v>
      </c>
      <c r="W46" s="7"/>
      <c r="X46" s="7"/>
    </row>
    <row r="47" spans="1:24" s="5" customFormat="1">
      <c r="A47" s="91" t="s">
        <v>9</v>
      </c>
      <c r="B47" s="72">
        <v>4.9567999999999994</v>
      </c>
      <c r="C47" s="72">
        <v>4.3120000000000003</v>
      </c>
      <c r="D47" s="72">
        <v>3.8610000000000002</v>
      </c>
      <c r="E47" s="72">
        <v>1.698</v>
      </c>
      <c r="F47" s="72">
        <v>2.0470000000000002</v>
      </c>
      <c r="G47" s="101">
        <f t="shared" si="7"/>
        <v>0.20553592461719683</v>
      </c>
      <c r="H47" s="10"/>
      <c r="O47" s="7"/>
      <c r="P47" s="91" t="s">
        <v>9</v>
      </c>
      <c r="Q47" s="114">
        <v>122.5762</v>
      </c>
      <c r="R47" s="114">
        <v>107.264</v>
      </c>
      <c r="S47" s="114">
        <v>97.644000000000005</v>
      </c>
      <c r="T47" s="114">
        <v>44.569000000000003</v>
      </c>
      <c r="U47" s="114">
        <v>50.097999999999999</v>
      </c>
      <c r="V47" s="101">
        <f t="shared" si="8"/>
        <v>0.12405483632120973</v>
      </c>
      <c r="W47" s="7"/>
      <c r="X47" s="7"/>
    </row>
    <row r="48" spans="1:24" s="5" customFormat="1">
      <c r="A48" s="91" t="s">
        <v>10</v>
      </c>
      <c r="B48" s="72">
        <v>4.3742000000000001</v>
      </c>
      <c r="C48" s="72">
        <v>4.3140000000000001</v>
      </c>
      <c r="D48" s="72">
        <v>3.8380000000000001</v>
      </c>
      <c r="E48" s="72">
        <v>2.1120000000000001</v>
      </c>
      <c r="F48" s="72">
        <v>2.6989999999999998</v>
      </c>
      <c r="G48" s="101">
        <f t="shared" si="7"/>
        <v>0.27793560606060597</v>
      </c>
      <c r="H48" s="10"/>
      <c r="O48" s="7"/>
      <c r="P48" s="91" t="s">
        <v>10</v>
      </c>
      <c r="Q48" s="114">
        <v>107.91240000000001</v>
      </c>
      <c r="R48" s="114">
        <v>107.711</v>
      </c>
      <c r="S48" s="114">
        <v>98.293000000000006</v>
      </c>
      <c r="T48" s="114">
        <v>53.140999999999998</v>
      </c>
      <c r="U48" s="114">
        <v>65.245999999999995</v>
      </c>
      <c r="V48" s="101">
        <f t="shared" si="8"/>
        <v>0.22779021847537684</v>
      </c>
      <c r="W48" s="7"/>
      <c r="X48" s="7"/>
    </row>
    <row r="49" spans="1:24" s="6" customFormat="1" ht="12.95" customHeight="1">
      <c r="A49" s="91" t="s">
        <v>28</v>
      </c>
      <c r="B49" s="72">
        <v>4.4759999999999991</v>
      </c>
      <c r="C49" s="72">
        <v>5.0529999999999999</v>
      </c>
      <c r="D49" s="72">
        <v>3.9119999999999999</v>
      </c>
      <c r="E49" s="72">
        <v>1.9079999999999999</v>
      </c>
      <c r="F49" s="72">
        <v>1.988</v>
      </c>
      <c r="G49" s="101">
        <f t="shared" si="7"/>
        <v>4.1928721174004258E-2</v>
      </c>
      <c r="H49" s="10"/>
      <c r="O49" s="7"/>
      <c r="P49" s="91" t="s">
        <v>28</v>
      </c>
      <c r="Q49" s="114">
        <v>113.80140000000002</v>
      </c>
      <c r="R49" s="114">
        <v>122.617</v>
      </c>
      <c r="S49" s="114">
        <v>97.299000000000007</v>
      </c>
      <c r="T49" s="114">
        <v>46.223999999999997</v>
      </c>
      <c r="U49" s="114">
        <v>48.51</v>
      </c>
      <c r="V49" s="101">
        <f t="shared" si="8"/>
        <v>4.9454828660436156E-2</v>
      </c>
      <c r="W49" s="7"/>
      <c r="X49" s="7"/>
    </row>
    <row r="50" spans="1:24" s="5" customFormat="1" ht="12.95" customHeight="1">
      <c r="A50" s="91" t="s">
        <v>29</v>
      </c>
      <c r="B50" s="72">
        <v>5.3584000000000005</v>
      </c>
      <c r="C50" s="72">
        <v>3.4239999999999999</v>
      </c>
      <c r="D50" s="72">
        <v>4.907</v>
      </c>
      <c r="E50" s="72">
        <v>2.427</v>
      </c>
      <c r="F50" s="72">
        <v>1.899</v>
      </c>
      <c r="G50" s="101">
        <f t="shared" si="7"/>
        <v>-0.21755253399258345</v>
      </c>
      <c r="H50" s="10"/>
      <c r="O50" s="7"/>
      <c r="P50" s="91" t="s">
        <v>29</v>
      </c>
      <c r="Q50" s="114">
        <v>132.71459999999999</v>
      </c>
      <c r="R50" s="114">
        <v>81.233000000000004</v>
      </c>
      <c r="S50" s="114">
        <v>121.235</v>
      </c>
      <c r="T50" s="114">
        <v>56.639000000000003</v>
      </c>
      <c r="U50" s="114">
        <v>46.253</v>
      </c>
      <c r="V50" s="101">
        <f t="shared" si="8"/>
        <v>-0.18337188156570561</v>
      </c>
      <c r="W50" s="7"/>
      <c r="X50" s="7"/>
    </row>
    <row r="51" spans="1:24" s="5" customFormat="1" ht="12.95" customHeight="1">
      <c r="A51" s="91" t="s">
        <v>30</v>
      </c>
      <c r="B51" s="72">
        <v>4.0598000000000001</v>
      </c>
      <c r="C51" s="72">
        <v>3.379</v>
      </c>
      <c r="D51" s="72">
        <v>3.1480000000000001</v>
      </c>
      <c r="E51" s="72">
        <v>2.1520000000000001</v>
      </c>
      <c r="F51" s="72">
        <v>1.806</v>
      </c>
      <c r="G51" s="101">
        <f t="shared" si="7"/>
        <v>-0.16078066914498146</v>
      </c>
      <c r="H51" s="10"/>
      <c r="O51" s="7"/>
      <c r="P51" s="91" t="s">
        <v>30</v>
      </c>
      <c r="Q51" s="114">
        <v>102.94800000000001</v>
      </c>
      <c r="R51" s="114">
        <v>83.918000000000006</v>
      </c>
      <c r="S51" s="114">
        <v>80.698999999999998</v>
      </c>
      <c r="T51" s="114">
        <v>53.892000000000003</v>
      </c>
      <c r="U51" s="114">
        <v>44.784999999999997</v>
      </c>
      <c r="V51" s="101">
        <f t="shared" si="8"/>
        <v>-0.16898612038892613</v>
      </c>
      <c r="W51" s="7"/>
      <c r="X51" s="7"/>
    </row>
    <row r="52" spans="1:24" s="5" customFormat="1" ht="12.95" customHeight="1">
      <c r="A52" s="91" t="s">
        <v>31</v>
      </c>
      <c r="B52" s="72">
        <v>4.12</v>
      </c>
      <c r="C52" s="72">
        <v>2.9</v>
      </c>
      <c r="D52" s="72">
        <v>3.6440000000000001</v>
      </c>
      <c r="E52" s="72">
        <v>2.3730000000000002</v>
      </c>
      <c r="F52" s="72"/>
      <c r="G52" s="101"/>
      <c r="H52" s="10"/>
      <c r="O52" s="7"/>
      <c r="P52" s="91" t="s">
        <v>31</v>
      </c>
      <c r="Q52" s="114">
        <v>102.55459999999998</v>
      </c>
      <c r="R52" s="114">
        <v>69.376000000000005</v>
      </c>
      <c r="S52" s="114">
        <v>95.855000000000004</v>
      </c>
      <c r="T52" s="114">
        <v>58.527000000000001</v>
      </c>
      <c r="U52" s="114"/>
      <c r="V52" s="101"/>
      <c r="W52" s="7"/>
      <c r="X52" s="7"/>
    </row>
    <row r="53" spans="1:24" s="5" customFormat="1" ht="12.95" customHeight="1">
      <c r="A53" s="91" t="s">
        <v>32</v>
      </c>
      <c r="B53" s="72">
        <v>3.8766000000000007</v>
      </c>
      <c r="C53" s="72">
        <v>3.3679999999999999</v>
      </c>
      <c r="D53" s="72">
        <v>2.976</v>
      </c>
      <c r="E53" s="72">
        <v>2.2989999999999999</v>
      </c>
      <c r="F53" s="72"/>
      <c r="G53" s="227"/>
      <c r="H53" s="10"/>
      <c r="O53" s="7"/>
      <c r="P53" s="91" t="s">
        <v>32</v>
      </c>
      <c r="Q53" s="114">
        <v>97.626200000000011</v>
      </c>
      <c r="R53" s="114">
        <v>87.944999999999993</v>
      </c>
      <c r="S53" s="114">
        <v>78.39</v>
      </c>
      <c r="T53" s="114">
        <v>56.167999999999999</v>
      </c>
      <c r="U53" s="114"/>
      <c r="V53" s="227"/>
      <c r="W53" s="7"/>
      <c r="X53" s="7"/>
    </row>
    <row r="54" spans="1:24" s="5" customFormat="1" ht="12.95" customHeight="1">
      <c r="A54" s="92" t="s">
        <v>33</v>
      </c>
      <c r="B54" s="72">
        <v>3.8959999999999999</v>
      </c>
      <c r="C54" s="72">
        <v>3.746</v>
      </c>
      <c r="D54" s="72">
        <v>2.9129999999999998</v>
      </c>
      <c r="E54" s="72">
        <v>1.835</v>
      </c>
      <c r="F54" s="72"/>
      <c r="G54" s="227"/>
      <c r="H54" s="10"/>
      <c r="K54" s="1"/>
      <c r="O54" s="7"/>
      <c r="P54" s="92" t="s">
        <v>33</v>
      </c>
      <c r="Q54" s="114">
        <v>97.949399999999997</v>
      </c>
      <c r="R54" s="114">
        <v>99.442999999999998</v>
      </c>
      <c r="S54" s="114">
        <v>75.813000000000002</v>
      </c>
      <c r="T54" s="114">
        <v>45.332999999999998</v>
      </c>
      <c r="U54" s="114"/>
      <c r="V54" s="227"/>
      <c r="W54" s="7"/>
      <c r="X54" s="7"/>
    </row>
    <row r="55" spans="1:24" s="5" customFormat="1" ht="12.95" customHeight="1">
      <c r="A55" s="93" t="s">
        <v>68</v>
      </c>
      <c r="B55" s="71">
        <f>SUM(B43:B48)</f>
        <v>25.299199999999999</v>
      </c>
      <c r="C55" s="71">
        <f>SUM(C43:C48)</f>
        <v>24.696999999999999</v>
      </c>
      <c r="D55" s="71">
        <f>SUM(D43:D48)</f>
        <v>21.390999999999998</v>
      </c>
      <c r="E55" s="71">
        <f>SUM(E43:E48)</f>
        <v>16.667999999999999</v>
      </c>
      <c r="F55" s="71">
        <f>SUM(F43:F48)</f>
        <v>12.191000000000001</v>
      </c>
      <c r="G55" s="206"/>
      <c r="H55" s="10"/>
      <c r="K55" s="1"/>
      <c r="O55" s="7"/>
      <c r="P55" s="93" t="s">
        <v>68</v>
      </c>
      <c r="Q55" s="71">
        <f>SUM(Q43:Q48)</f>
        <v>629.63420000000008</v>
      </c>
      <c r="R55" s="71">
        <f>SUM(R43:R48)</f>
        <v>618.13900000000001</v>
      </c>
      <c r="S55" s="71">
        <f>SUM(S43:S48)</f>
        <v>547.47299999999996</v>
      </c>
      <c r="T55" s="71">
        <f>SUM(T43:T48)</f>
        <v>385.99200000000002</v>
      </c>
      <c r="U55" s="71">
        <f>SUM(U43:U48)</f>
        <v>296.95100000000002</v>
      </c>
      <c r="V55" s="206"/>
      <c r="W55" s="7"/>
      <c r="X55" s="7"/>
    </row>
    <row r="56" spans="1:24" s="5" customFormat="1" ht="12.95" customHeight="1">
      <c r="A56" s="93" t="s">
        <v>48</v>
      </c>
      <c r="B56" s="71">
        <f>SUM(B43:B54)</f>
        <v>51.086000000000006</v>
      </c>
      <c r="C56" s="71">
        <f t="shared" ref="C56:E56" si="9">SUM(C43:C54)</f>
        <v>46.567</v>
      </c>
      <c r="D56" s="71">
        <f t="shared" si="9"/>
        <v>42.890999999999991</v>
      </c>
      <c r="E56" s="71">
        <f t="shared" si="9"/>
        <v>29.662000000000003</v>
      </c>
      <c r="F56" s="71"/>
      <c r="G56" s="206"/>
      <c r="K56" s="1"/>
      <c r="P56" s="93" t="s">
        <v>48</v>
      </c>
      <c r="Q56" s="71">
        <f>SUM(Q43:Q54)</f>
        <v>1277.2284</v>
      </c>
      <c r="R56" s="71">
        <f t="shared" ref="R56:T56" si="10">SUM(R43:R54)</f>
        <v>1162.671</v>
      </c>
      <c r="S56" s="71">
        <f t="shared" si="10"/>
        <v>1096.7639999999999</v>
      </c>
      <c r="T56" s="71">
        <f t="shared" si="10"/>
        <v>702.77500000000009</v>
      </c>
      <c r="U56" s="71"/>
      <c r="V56" s="206"/>
      <c r="W56" s="7"/>
      <c r="X56" s="7"/>
    </row>
    <row r="57" spans="1:24" ht="13.5">
      <c r="A57" s="94" t="s">
        <v>49</v>
      </c>
      <c r="B57" s="90"/>
      <c r="C57" s="90"/>
      <c r="D57" s="230">
        <f>D56/C56-1</f>
        <v>-7.8940021903923574E-2</v>
      </c>
      <c r="E57" s="230">
        <f>E56/D56-1</f>
        <v>-0.30843300459303802</v>
      </c>
      <c r="F57" s="90"/>
      <c r="G57" s="225">
        <f>(F43+F44+F45+F46+F47+F48+F49+F50+F51)/(E43+E44+E45+E46+E47+E48+E49+E50+E51)-1</f>
        <v>-0.22763981861369043</v>
      </c>
      <c r="P57" s="94" t="s">
        <v>49</v>
      </c>
      <c r="Q57" s="90"/>
      <c r="R57" s="90"/>
      <c r="S57" s="230">
        <f>S56/R56-1</f>
        <v>-5.6685855241938699E-2</v>
      </c>
      <c r="T57" s="230">
        <f>T56/S56-1</f>
        <v>-0.3592286034187846</v>
      </c>
      <c r="U57" s="90"/>
      <c r="V57" s="225">
        <f>(U43+U44+U45+U46+U47+U48+U49+U50+U51)/(T43+T44+T45+T46+T47+T48+T49+T50+T51)-1</f>
        <v>-0.19575971861659303</v>
      </c>
      <c r="W57" s="7"/>
    </row>
    <row r="58" spans="1:24" ht="12" customHeight="1">
      <c r="A58" s="6"/>
      <c r="B58" s="61"/>
      <c r="C58" s="64"/>
      <c r="D58" s="64"/>
      <c r="E58" s="64"/>
      <c r="F58" s="64"/>
      <c r="G58" s="62"/>
      <c r="P58" s="6"/>
      <c r="Q58" s="61"/>
      <c r="R58" s="64"/>
      <c r="S58" s="64"/>
      <c r="T58" s="64"/>
      <c r="U58" s="64"/>
      <c r="V58" s="62"/>
      <c r="W58" s="7"/>
    </row>
    <row r="59" spans="1:24" s="73" customFormat="1" ht="15.75">
      <c r="A59" s="73" t="s">
        <v>17</v>
      </c>
      <c r="B59" s="83"/>
      <c r="P59" s="73" t="s">
        <v>17</v>
      </c>
    </row>
    <row r="60" spans="1:24" s="73" customFormat="1" ht="15.75">
      <c r="B60" s="83"/>
    </row>
    <row r="66" spans="5:5" ht="13.5">
      <c r="E66" s="70"/>
    </row>
  </sheetData>
  <sheetProtection selectLockedCells="1" selectUnlockedCells="1"/>
  <mergeCells count="38">
    <mergeCell ref="P9:V9"/>
    <mergeCell ref="I11:O11"/>
    <mergeCell ref="V41:V42"/>
    <mergeCell ref="D41:D42"/>
    <mergeCell ref="A41:A42"/>
    <mergeCell ref="B41:B42"/>
    <mergeCell ref="C41:C42"/>
    <mergeCell ref="G41:G42"/>
    <mergeCell ref="P41:P42"/>
    <mergeCell ref="U41:U42"/>
    <mergeCell ref="S41:S42"/>
    <mergeCell ref="R41:R42"/>
    <mergeCell ref="F41:F42"/>
    <mergeCell ref="Q41:Q42"/>
    <mergeCell ref="E41:E42"/>
    <mergeCell ref="T41:T42"/>
    <mergeCell ref="V12:V13"/>
    <mergeCell ref="I13:K13"/>
    <mergeCell ref="S12:S13"/>
    <mergeCell ref="A36:V36"/>
    <mergeCell ref="H40:M40"/>
    <mergeCell ref="A37:V37"/>
    <mergeCell ref="U12:U13"/>
    <mergeCell ref="P12:P13"/>
    <mergeCell ref="Q12:Q13"/>
    <mergeCell ref="R12:R13"/>
    <mergeCell ref="T12:T13"/>
    <mergeCell ref="I9:M9"/>
    <mergeCell ref="A10:G10"/>
    <mergeCell ref="A12:A13"/>
    <mergeCell ref="B12:B13"/>
    <mergeCell ref="C12:C13"/>
    <mergeCell ref="G12:G13"/>
    <mergeCell ref="D12:D13"/>
    <mergeCell ref="I10:O10"/>
    <mergeCell ref="F12:F13"/>
    <mergeCell ref="E12:E13"/>
    <mergeCell ref="A9:G9"/>
  </mergeCells>
  <conditionalFormatting sqref="U14:U25">
    <cfRule type="cellIs" dxfId="35" priority="17" operator="between">
      <formula>0</formula>
      <formula>0</formula>
    </cfRule>
  </conditionalFormatting>
  <conditionalFormatting sqref="U43:U54">
    <cfRule type="cellIs" dxfId="34" priority="15" operator="between">
      <formula>0</formula>
      <formula>0</formula>
    </cfRule>
  </conditionalFormatting>
  <conditionalFormatting sqref="F14:F25">
    <cfRule type="cellIs" dxfId="33" priority="13" operator="between">
      <formula>0</formula>
      <formula>0</formula>
    </cfRule>
  </conditionalFormatting>
  <conditionalFormatting sqref="F43:F54">
    <cfRule type="cellIs" dxfId="32" priority="11" operator="between">
      <formula>0</formula>
      <formula>0</formula>
    </cfRule>
  </conditionalFormatting>
  <conditionalFormatting sqref="G14:G22">
    <cfRule type="cellIs" dxfId="31" priority="8" operator="between">
      <formula>0</formula>
      <formula>0</formula>
    </cfRule>
  </conditionalFormatting>
  <conditionalFormatting sqref="G23:G25">
    <cfRule type="cellIs" dxfId="30" priority="7" operator="between">
      <formula>0</formula>
      <formula>0</formula>
    </cfRule>
  </conditionalFormatting>
  <conditionalFormatting sqref="V14:V22">
    <cfRule type="cellIs" dxfId="29" priority="6" operator="between">
      <formula>0</formula>
      <formula>0</formula>
    </cfRule>
  </conditionalFormatting>
  <conditionalFormatting sqref="V23:V25">
    <cfRule type="cellIs" dxfId="28" priority="5" operator="between">
      <formula>0</formula>
      <formula>0</formula>
    </cfRule>
  </conditionalFormatting>
  <conditionalFormatting sqref="V43:V51">
    <cfRule type="cellIs" dxfId="27" priority="4" operator="between">
      <formula>0</formula>
      <formula>0</formula>
    </cfRule>
  </conditionalFormatting>
  <conditionalFormatting sqref="V52:V54">
    <cfRule type="cellIs" dxfId="26" priority="3" operator="between">
      <formula>0</formula>
      <formula>0</formula>
    </cfRule>
  </conditionalFormatting>
  <conditionalFormatting sqref="G43:G51">
    <cfRule type="cellIs" dxfId="25" priority="2" operator="between">
      <formula>0</formula>
      <formula>0</formula>
    </cfRule>
  </conditionalFormatting>
  <conditionalFormatting sqref="G52:G54">
    <cfRule type="cellIs" dxfId="24" priority="1" operator="between">
      <formula>0</formula>
      <formula>0</formula>
    </cfRule>
  </conditionalFormatting>
  <pageMargins left="0.2361111111111111" right="0.17430555555555555" top="0.2013888888888889" bottom="0.2326388888888889" header="0.51180555555555551" footer="0.51180555555555551"/>
  <pageSetup paperSize="9" scale="75" firstPageNumber="0" orientation="landscape" horizontalDpi="300" vertic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AT56"/>
  <sheetViews>
    <sheetView workbookViewId="0">
      <selection activeCell="R1" sqref="R1"/>
    </sheetView>
  </sheetViews>
  <sheetFormatPr baseColWidth="10" defaultColWidth="11.5703125" defaultRowHeight="12.75"/>
  <cols>
    <col min="1" max="7" width="11.5703125" style="246"/>
    <col min="8" max="8" width="7.85546875" style="246" customWidth="1"/>
    <col min="9" max="16384" width="11.5703125" style="246"/>
  </cols>
  <sheetData>
    <row r="1" spans="1:46" s="232" customFormat="1" ht="15.6" customHeight="1">
      <c r="R1" s="329" t="str">
        <f>HYPERLINK("#'"&amp;"Méthodologie&amp;navigation"&amp;"'!A1","Retour Méthodologie&amp;navigation")</f>
        <v>Retour Méthodologie&amp;navigation</v>
      </c>
    </row>
    <row r="2" spans="1:46" s="232" customFormat="1">
      <c r="G2" s="315"/>
      <c r="H2" s="315"/>
      <c r="I2" s="315"/>
      <c r="J2" s="315"/>
      <c r="K2" s="315"/>
    </row>
    <row r="3" spans="1:46" s="232" customFormat="1">
      <c r="G3" s="316"/>
      <c r="H3" s="316"/>
    </row>
    <row r="4" spans="1:46" s="232" customFormat="1"/>
    <row r="5" spans="1:46" s="232" customFormat="1"/>
    <row r="6" spans="1:46" s="232" customFormat="1" ht="15">
      <c r="A6" s="233" t="s">
        <v>78</v>
      </c>
      <c r="B6" s="233"/>
      <c r="C6" s="234"/>
      <c r="D6" s="234"/>
      <c r="E6" s="234"/>
      <c r="F6" s="234"/>
      <c r="G6" s="234"/>
      <c r="H6" s="234"/>
      <c r="I6" s="234"/>
      <c r="J6" s="234"/>
      <c r="K6" s="234"/>
      <c r="L6" s="234"/>
      <c r="M6" s="234"/>
      <c r="N6" s="234"/>
      <c r="O6" s="234"/>
    </row>
    <row r="7" spans="1:46" s="232" customFormat="1" ht="17.25" customHeight="1">
      <c r="A7" s="317"/>
      <c r="B7" s="317"/>
      <c r="C7" s="317"/>
      <c r="D7" s="317"/>
      <c r="E7" s="317"/>
      <c r="F7" s="317"/>
      <c r="G7" s="317"/>
      <c r="K7" s="318"/>
      <c r="L7" s="318"/>
      <c r="M7" s="318"/>
      <c r="N7" s="318"/>
      <c r="O7" s="318"/>
    </row>
    <row r="8" spans="1:46" s="232" customFormat="1">
      <c r="I8" s="235"/>
    </row>
    <row r="9" spans="1:46" s="232" customFormat="1" ht="15">
      <c r="A9" s="236" t="s">
        <v>79</v>
      </c>
      <c r="B9" s="236"/>
      <c r="C9" s="236"/>
      <c r="D9" s="236"/>
      <c r="E9" s="236"/>
      <c r="F9" s="236"/>
      <c r="G9" s="236"/>
      <c r="H9" s="236"/>
      <c r="I9" s="237"/>
      <c r="J9" s="235"/>
      <c r="L9" s="237"/>
      <c r="M9" s="237"/>
      <c r="N9" s="237"/>
      <c r="O9" s="237"/>
      <c r="P9" s="319"/>
      <c r="Q9" s="319"/>
      <c r="R9" s="319"/>
      <c r="S9" s="319"/>
      <c r="T9" s="319"/>
      <c r="U9" s="319"/>
      <c r="V9" s="319"/>
    </row>
    <row r="10" spans="1:46" s="232" customFormat="1">
      <c r="A10" s="314" t="s">
        <v>80</v>
      </c>
      <c r="B10" s="314"/>
      <c r="C10" s="314"/>
      <c r="D10" s="314"/>
      <c r="E10" s="314"/>
      <c r="F10" s="314"/>
      <c r="G10" s="314"/>
      <c r="H10" s="237"/>
      <c r="I10" s="237"/>
      <c r="J10" s="237"/>
      <c r="K10" s="235"/>
      <c r="L10" s="237"/>
      <c r="M10" s="237"/>
      <c r="N10" s="237"/>
      <c r="O10" s="237"/>
      <c r="P10" s="314"/>
      <c r="Q10" s="314"/>
      <c r="R10" s="314"/>
      <c r="S10" s="314"/>
      <c r="T10" s="314"/>
      <c r="U10" s="314"/>
      <c r="V10" s="314"/>
    </row>
    <row r="11" spans="1:46" s="232" customFormat="1" ht="13.5" thickBot="1">
      <c r="A11" s="238"/>
      <c r="B11" s="237"/>
      <c r="C11" s="239"/>
      <c r="D11" s="239"/>
      <c r="E11" s="239"/>
      <c r="F11" s="239"/>
      <c r="G11" s="237"/>
      <c r="H11" s="240"/>
      <c r="I11" s="240"/>
      <c r="J11" s="240"/>
      <c r="L11" s="241" t="s">
        <v>79</v>
      </c>
      <c r="M11" s="238"/>
      <c r="N11" s="240"/>
      <c r="O11" s="237"/>
      <c r="P11" s="237"/>
      <c r="Q11" s="237"/>
      <c r="R11" s="237"/>
      <c r="S11" s="237"/>
      <c r="T11" s="237"/>
      <c r="U11" s="237"/>
      <c r="V11" s="237"/>
      <c r="W11" s="237"/>
      <c r="X11" s="237"/>
      <c r="Y11" s="237"/>
      <c r="Z11" s="237"/>
      <c r="AA11" s="237"/>
      <c r="AB11" s="237"/>
      <c r="AC11" s="237"/>
      <c r="AD11" s="237"/>
      <c r="AE11" s="237"/>
      <c r="AF11" s="237"/>
      <c r="AG11" s="237"/>
      <c r="AH11" s="237"/>
      <c r="AI11" s="237"/>
      <c r="AJ11" s="237"/>
      <c r="AK11" s="237"/>
      <c r="AL11" s="237"/>
      <c r="AM11" s="237"/>
      <c r="AN11" s="237"/>
      <c r="AO11" s="237"/>
      <c r="AP11" s="237"/>
      <c r="AQ11" s="237"/>
      <c r="AR11" s="237"/>
      <c r="AS11" s="237"/>
      <c r="AT11" s="237"/>
    </row>
    <row r="12" spans="1:46" ht="23.25" thickBot="1">
      <c r="A12" s="242" t="s">
        <v>94</v>
      </c>
      <c r="B12" s="243">
        <v>2020</v>
      </c>
      <c r="C12" s="244">
        <v>2021</v>
      </c>
      <c r="D12" s="244">
        <v>2022</v>
      </c>
      <c r="E12" s="280">
        <v>2023</v>
      </c>
      <c r="F12" s="245">
        <v>2024</v>
      </c>
      <c r="G12" s="237"/>
      <c r="H12" s="237"/>
      <c r="I12" s="237"/>
      <c r="J12" s="237"/>
      <c r="K12" s="241" t="s">
        <v>80</v>
      </c>
      <c r="L12" s="237"/>
      <c r="M12" s="237"/>
      <c r="N12" s="237"/>
      <c r="O12" s="237"/>
      <c r="P12" s="237"/>
      <c r="Q12" s="237"/>
      <c r="R12" s="237"/>
      <c r="S12" s="237"/>
      <c r="T12" s="237"/>
      <c r="U12" s="237"/>
      <c r="V12" s="237"/>
      <c r="W12" s="237"/>
      <c r="X12" s="237"/>
      <c r="Y12" s="237"/>
      <c r="Z12" s="237"/>
      <c r="AA12" s="237"/>
      <c r="AB12" s="237"/>
      <c r="AC12" s="237"/>
      <c r="AD12" s="237"/>
      <c r="AE12" s="237"/>
      <c r="AF12" s="237"/>
      <c r="AG12" s="237"/>
      <c r="AH12" s="237"/>
      <c r="AI12" s="237"/>
      <c r="AJ12" s="237"/>
      <c r="AK12" s="237"/>
      <c r="AL12" s="237"/>
      <c r="AM12" s="237"/>
      <c r="AN12" s="237"/>
      <c r="AO12" s="237"/>
      <c r="AP12" s="237"/>
      <c r="AQ12" s="237"/>
      <c r="AR12" s="237"/>
      <c r="AS12" s="237"/>
      <c r="AT12" s="237"/>
    </row>
    <row r="13" spans="1:46">
      <c r="A13" s="247" t="s">
        <v>5</v>
      </c>
      <c r="B13" s="248">
        <v>98.6</v>
      </c>
      <c r="C13" s="249">
        <v>104.1</v>
      </c>
      <c r="D13" s="249">
        <v>119.7</v>
      </c>
      <c r="E13" s="281">
        <v>147.69999999999999</v>
      </c>
      <c r="F13" s="250">
        <v>131</v>
      </c>
      <c r="G13" s="237"/>
      <c r="H13" s="237"/>
      <c r="I13" s="237"/>
      <c r="J13" s="237"/>
      <c r="K13" s="237"/>
      <c r="L13" s="237"/>
      <c r="M13" s="237"/>
      <c r="N13" s="237"/>
      <c r="O13" s="237"/>
      <c r="P13" s="237"/>
      <c r="Q13" s="237"/>
      <c r="R13" s="237"/>
      <c r="S13" s="237"/>
      <c r="T13" s="237"/>
      <c r="U13" s="237"/>
      <c r="V13" s="237"/>
      <c r="W13" s="237"/>
      <c r="X13" s="237"/>
      <c r="Y13" s="237"/>
      <c r="Z13" s="237"/>
      <c r="AA13" s="237"/>
      <c r="AB13" s="237"/>
      <c r="AC13" s="237"/>
      <c r="AD13" s="237"/>
      <c r="AE13" s="237"/>
      <c r="AF13" s="237"/>
      <c r="AG13" s="237"/>
      <c r="AH13" s="237"/>
      <c r="AI13" s="237"/>
      <c r="AJ13" s="237"/>
      <c r="AK13" s="237"/>
      <c r="AL13" s="237"/>
      <c r="AM13" s="237"/>
      <c r="AN13" s="237"/>
      <c r="AO13" s="237"/>
      <c r="AP13" s="237"/>
      <c r="AQ13" s="237"/>
      <c r="AR13" s="237"/>
      <c r="AS13" s="237"/>
      <c r="AT13" s="237"/>
    </row>
    <row r="14" spans="1:46">
      <c r="A14" s="251" t="s">
        <v>6</v>
      </c>
      <c r="B14" s="252">
        <v>99.2</v>
      </c>
      <c r="C14" s="253">
        <v>106.9</v>
      </c>
      <c r="D14" s="253">
        <v>122.4</v>
      </c>
      <c r="E14" s="282">
        <v>146.4</v>
      </c>
      <c r="F14" s="254">
        <v>128.6</v>
      </c>
      <c r="G14" s="237"/>
      <c r="H14" s="237"/>
      <c r="I14" s="237"/>
      <c r="J14" s="237"/>
      <c r="K14" s="237"/>
      <c r="L14" s="237"/>
      <c r="M14" s="237"/>
      <c r="N14" s="237"/>
      <c r="O14" s="237"/>
      <c r="P14" s="237"/>
      <c r="Q14" s="237"/>
      <c r="R14" s="237"/>
      <c r="S14" s="237"/>
      <c r="T14" s="237"/>
      <c r="U14" s="237"/>
      <c r="V14" s="237"/>
      <c r="W14" s="237"/>
      <c r="X14" s="237"/>
      <c r="Y14" s="237"/>
      <c r="Z14" s="237"/>
      <c r="AA14" s="237"/>
      <c r="AB14" s="237"/>
      <c r="AC14" s="237"/>
      <c r="AD14" s="237"/>
      <c r="AE14" s="237"/>
      <c r="AF14" s="237"/>
      <c r="AG14" s="237"/>
      <c r="AH14" s="237"/>
      <c r="AI14" s="237"/>
      <c r="AJ14" s="237"/>
      <c r="AK14" s="237"/>
      <c r="AL14" s="237"/>
      <c r="AM14" s="237"/>
      <c r="AN14" s="237"/>
      <c r="AO14" s="237"/>
      <c r="AP14" s="237"/>
      <c r="AQ14" s="237"/>
      <c r="AR14" s="237"/>
      <c r="AS14" s="237"/>
      <c r="AT14" s="237"/>
    </row>
    <row r="15" spans="1:46">
      <c r="A15" s="251" t="s">
        <v>7</v>
      </c>
      <c r="B15" s="252">
        <v>99.3</v>
      </c>
      <c r="C15" s="253">
        <v>108.6</v>
      </c>
      <c r="D15" s="253">
        <v>127.3</v>
      </c>
      <c r="E15" s="282">
        <v>145.30000000000001</v>
      </c>
      <c r="F15" s="254">
        <v>127.6</v>
      </c>
      <c r="G15" s="237"/>
      <c r="H15" s="237"/>
      <c r="I15" s="237"/>
      <c r="J15" s="237"/>
      <c r="K15" s="237"/>
      <c r="L15" s="237"/>
      <c r="M15" s="237"/>
      <c r="N15" s="237"/>
      <c r="O15" s="237"/>
      <c r="P15" s="237"/>
      <c r="Q15" s="237"/>
      <c r="R15" s="237"/>
      <c r="S15" s="237"/>
      <c r="T15" s="237"/>
      <c r="U15" s="237"/>
      <c r="V15" s="237"/>
      <c r="W15" s="237"/>
      <c r="X15" s="237"/>
      <c r="Y15" s="237"/>
      <c r="Z15" s="237"/>
      <c r="AA15" s="237"/>
      <c r="AB15" s="237"/>
      <c r="AC15" s="237"/>
      <c r="AD15" s="237"/>
      <c r="AE15" s="237"/>
      <c r="AF15" s="237"/>
      <c r="AG15" s="237"/>
      <c r="AH15" s="237"/>
      <c r="AI15" s="237"/>
      <c r="AJ15" s="237"/>
      <c r="AK15" s="237"/>
      <c r="AL15" s="237"/>
      <c r="AM15" s="237"/>
      <c r="AN15" s="237"/>
      <c r="AO15" s="237"/>
      <c r="AP15" s="237"/>
      <c r="AQ15" s="237"/>
      <c r="AR15" s="237"/>
      <c r="AS15" s="237"/>
      <c r="AT15" s="237"/>
    </row>
    <row r="16" spans="1:46">
      <c r="A16" s="251" t="s">
        <v>8</v>
      </c>
      <c r="B16" s="252">
        <v>100.1</v>
      </c>
      <c r="C16" s="253">
        <v>110.1</v>
      </c>
      <c r="D16" s="253">
        <v>134.9</v>
      </c>
      <c r="E16" s="282">
        <v>143.4</v>
      </c>
      <c r="F16" s="254">
        <v>127</v>
      </c>
      <c r="G16" s="237"/>
      <c r="H16" s="237"/>
      <c r="I16" s="237"/>
      <c r="J16" s="237"/>
      <c r="K16" s="237"/>
      <c r="L16" s="237"/>
      <c r="M16" s="237"/>
      <c r="N16" s="237"/>
      <c r="O16" s="237"/>
      <c r="P16" s="237"/>
      <c r="Q16" s="237"/>
      <c r="R16" s="237"/>
      <c r="S16" s="237"/>
      <c r="T16" s="237"/>
      <c r="U16" s="237"/>
      <c r="V16" s="237"/>
      <c r="W16" s="237"/>
      <c r="X16" s="237"/>
      <c r="Y16" s="237"/>
      <c r="Z16" s="237"/>
      <c r="AA16" s="237"/>
      <c r="AB16" s="237"/>
      <c r="AC16" s="237"/>
      <c r="AD16" s="237"/>
      <c r="AE16" s="237"/>
      <c r="AF16" s="237"/>
      <c r="AG16" s="237"/>
      <c r="AH16" s="237"/>
      <c r="AI16" s="237"/>
      <c r="AJ16" s="237"/>
      <c r="AK16" s="237"/>
      <c r="AL16" s="237"/>
      <c r="AM16" s="237"/>
      <c r="AN16" s="237"/>
      <c r="AO16" s="237"/>
      <c r="AP16" s="237"/>
      <c r="AQ16" s="237"/>
      <c r="AR16" s="237"/>
      <c r="AS16" s="237"/>
      <c r="AT16" s="237"/>
    </row>
    <row r="17" spans="1:46">
      <c r="A17" s="251" t="s">
        <v>9</v>
      </c>
      <c r="B17" s="252">
        <v>100.1</v>
      </c>
      <c r="C17" s="253">
        <v>111.6</v>
      </c>
      <c r="D17" s="253">
        <v>143.1</v>
      </c>
      <c r="E17" s="282">
        <v>143.5</v>
      </c>
      <c r="F17" s="255">
        <v>125.8</v>
      </c>
      <c r="G17" s="237"/>
      <c r="H17" s="237"/>
      <c r="I17" s="237"/>
      <c r="J17" s="237"/>
      <c r="K17" s="237"/>
      <c r="L17" s="237"/>
      <c r="M17" s="237"/>
      <c r="N17" s="237"/>
      <c r="O17" s="237"/>
      <c r="P17" s="237"/>
      <c r="Q17" s="237"/>
      <c r="R17" s="237"/>
      <c r="S17" s="237"/>
      <c r="T17" s="237"/>
      <c r="U17" s="237"/>
      <c r="V17" s="237"/>
      <c r="W17" s="237"/>
      <c r="X17" s="237"/>
      <c r="Y17" s="237"/>
      <c r="Z17" s="237"/>
      <c r="AA17" s="237"/>
      <c r="AB17" s="237"/>
      <c r="AC17" s="237"/>
      <c r="AD17" s="237"/>
      <c r="AE17" s="237"/>
      <c r="AF17" s="237"/>
      <c r="AG17" s="237"/>
      <c r="AH17" s="237"/>
      <c r="AI17" s="237"/>
      <c r="AJ17" s="237"/>
      <c r="AK17" s="237"/>
      <c r="AL17" s="237"/>
      <c r="AM17" s="237"/>
      <c r="AN17" s="237"/>
      <c r="AO17" s="237"/>
      <c r="AP17" s="237"/>
      <c r="AQ17" s="237"/>
      <c r="AR17" s="237"/>
      <c r="AS17" s="237"/>
      <c r="AT17" s="237"/>
    </row>
    <row r="18" spans="1:46">
      <c r="A18" s="251" t="s">
        <v>10</v>
      </c>
      <c r="B18" s="252">
        <v>100.2</v>
      </c>
      <c r="C18" s="253">
        <v>112</v>
      </c>
      <c r="D18" s="253">
        <v>144.4</v>
      </c>
      <c r="E18" s="282">
        <v>140.69999999999999</v>
      </c>
      <c r="F18" s="255">
        <v>125.1</v>
      </c>
      <c r="G18" s="237"/>
      <c r="H18" s="237"/>
      <c r="I18" s="237"/>
      <c r="J18" s="237"/>
      <c r="K18" s="237"/>
      <c r="L18" s="237"/>
      <c r="M18" s="237"/>
      <c r="N18" s="237"/>
      <c r="O18" s="237"/>
      <c r="P18" s="237"/>
      <c r="Q18" s="237"/>
      <c r="R18" s="237"/>
      <c r="S18" s="237"/>
      <c r="T18" s="237"/>
      <c r="U18" s="237"/>
      <c r="V18" s="237"/>
      <c r="W18" s="237"/>
      <c r="X18" s="237"/>
      <c r="Y18" s="237"/>
      <c r="Z18" s="237"/>
      <c r="AA18" s="237"/>
      <c r="AB18" s="237"/>
      <c r="AC18" s="237"/>
      <c r="AD18" s="237"/>
      <c r="AE18" s="237"/>
      <c r="AF18" s="237"/>
      <c r="AG18" s="237"/>
      <c r="AH18" s="237"/>
      <c r="AI18" s="237"/>
      <c r="AJ18" s="237"/>
      <c r="AK18" s="237"/>
      <c r="AL18" s="237"/>
      <c r="AM18" s="237"/>
      <c r="AN18" s="237"/>
      <c r="AO18" s="237"/>
      <c r="AP18" s="237"/>
      <c r="AQ18" s="237"/>
      <c r="AR18" s="237"/>
      <c r="AS18" s="237"/>
      <c r="AT18" s="237"/>
    </row>
    <row r="19" spans="1:46">
      <c r="A19" s="251" t="s">
        <v>28</v>
      </c>
      <c r="B19" s="252">
        <v>99.4</v>
      </c>
      <c r="C19" s="253">
        <v>112.8</v>
      </c>
      <c r="D19" s="253">
        <v>145.9</v>
      </c>
      <c r="E19" s="282">
        <v>133.5</v>
      </c>
      <c r="F19" s="255">
        <v>125.9</v>
      </c>
      <c r="G19" s="237"/>
      <c r="H19" s="237"/>
      <c r="I19" s="237"/>
      <c r="J19" s="237"/>
      <c r="K19" s="237"/>
      <c r="L19" s="237"/>
      <c r="M19" s="237"/>
      <c r="N19" s="237"/>
      <c r="O19" s="237"/>
      <c r="P19" s="237"/>
      <c r="Q19" s="237"/>
      <c r="R19" s="237"/>
      <c r="S19" s="237"/>
      <c r="T19" s="237"/>
      <c r="U19" s="237"/>
      <c r="V19" s="237"/>
      <c r="W19" s="237"/>
      <c r="X19" s="237"/>
      <c r="Y19" s="237"/>
      <c r="Z19" s="237"/>
      <c r="AA19" s="237"/>
      <c r="AB19" s="237"/>
      <c r="AC19" s="237"/>
      <c r="AD19" s="237"/>
      <c r="AE19" s="237"/>
      <c r="AF19" s="237"/>
      <c r="AG19" s="237"/>
      <c r="AH19" s="237"/>
      <c r="AI19" s="237"/>
      <c r="AJ19" s="237"/>
      <c r="AK19" s="237"/>
      <c r="AL19" s="237"/>
      <c r="AM19" s="237"/>
      <c r="AN19" s="237"/>
      <c r="AO19" s="237"/>
      <c r="AP19" s="237"/>
      <c r="AQ19" s="237"/>
      <c r="AR19" s="237"/>
      <c r="AS19" s="237"/>
      <c r="AT19" s="237"/>
    </row>
    <row r="20" spans="1:46">
      <c r="A20" s="251" t="s">
        <v>29</v>
      </c>
      <c r="B20" s="252">
        <v>99.5</v>
      </c>
      <c r="C20" s="253">
        <v>112.5</v>
      </c>
      <c r="D20" s="253">
        <v>145.5</v>
      </c>
      <c r="E20" s="282">
        <v>132.4</v>
      </c>
      <c r="F20" s="255">
        <v>125.5</v>
      </c>
      <c r="G20" s="237"/>
      <c r="H20" s="237"/>
      <c r="I20" s="237"/>
      <c r="J20" s="237"/>
      <c r="K20" s="237"/>
      <c r="L20" s="237"/>
      <c r="M20" s="237"/>
      <c r="N20" s="237"/>
      <c r="O20" s="237"/>
      <c r="P20" s="237"/>
      <c r="Q20" s="237"/>
      <c r="R20" s="237"/>
      <c r="S20" s="237"/>
      <c r="T20" s="237"/>
      <c r="U20" s="237"/>
      <c r="V20" s="237"/>
      <c r="W20" s="237"/>
      <c r="X20" s="237"/>
      <c r="Y20" s="237"/>
      <c r="Z20" s="237"/>
      <c r="AA20" s="237"/>
      <c r="AB20" s="237"/>
      <c r="AC20" s="237"/>
      <c r="AD20" s="237"/>
      <c r="AE20" s="237"/>
      <c r="AF20" s="237"/>
      <c r="AG20" s="237"/>
      <c r="AH20" s="237"/>
      <c r="AI20" s="237"/>
      <c r="AJ20" s="237"/>
      <c r="AK20" s="237"/>
      <c r="AL20" s="237"/>
      <c r="AM20" s="237"/>
      <c r="AN20" s="237"/>
      <c r="AO20" s="237"/>
      <c r="AP20" s="237"/>
      <c r="AQ20" s="237"/>
      <c r="AR20" s="237"/>
      <c r="AS20" s="237"/>
      <c r="AT20" s="237"/>
    </row>
    <row r="21" spans="1:46">
      <c r="A21" s="251" t="s">
        <v>13</v>
      </c>
      <c r="B21" s="252">
        <v>99.6</v>
      </c>
      <c r="C21" s="253">
        <v>113.4</v>
      </c>
      <c r="D21" s="253">
        <v>145.4</v>
      </c>
      <c r="E21" s="282">
        <v>132</v>
      </c>
      <c r="F21" s="255">
        <v>124.7</v>
      </c>
      <c r="G21" s="237"/>
      <c r="H21" s="237"/>
      <c r="I21" s="237"/>
      <c r="J21" s="237"/>
      <c r="K21" s="237"/>
      <c r="L21" s="237"/>
      <c r="M21" s="237"/>
      <c r="N21" s="237"/>
      <c r="O21" s="237"/>
      <c r="P21" s="237"/>
      <c r="Q21" s="237"/>
      <c r="R21" s="237"/>
      <c r="S21" s="237"/>
      <c r="T21" s="237"/>
      <c r="U21" s="237"/>
      <c r="V21" s="237"/>
      <c r="W21" s="237"/>
      <c r="X21" s="237"/>
      <c r="Y21" s="237"/>
      <c r="Z21" s="237"/>
      <c r="AA21" s="237"/>
      <c r="AB21" s="237"/>
      <c r="AC21" s="237"/>
      <c r="AD21" s="237"/>
      <c r="AE21" s="237"/>
      <c r="AF21" s="237"/>
      <c r="AG21" s="237"/>
      <c r="AH21" s="237"/>
      <c r="AI21" s="237"/>
      <c r="AJ21" s="237"/>
      <c r="AK21" s="237"/>
      <c r="AL21" s="237"/>
      <c r="AM21" s="237"/>
      <c r="AN21" s="237"/>
      <c r="AO21" s="237"/>
      <c r="AP21" s="237"/>
      <c r="AQ21" s="237"/>
      <c r="AR21" s="237"/>
      <c r="AS21" s="237"/>
      <c r="AT21" s="237"/>
    </row>
    <row r="22" spans="1:46">
      <c r="A22" s="251" t="s">
        <v>14</v>
      </c>
      <c r="B22" s="252">
        <v>99.9</v>
      </c>
      <c r="C22" s="253">
        <v>114.4</v>
      </c>
      <c r="D22" s="253">
        <v>147.19999999999999</v>
      </c>
      <c r="E22" s="282">
        <v>134</v>
      </c>
      <c r="F22" s="255"/>
      <c r="G22" s="237"/>
      <c r="H22" s="237"/>
      <c r="I22" s="237"/>
      <c r="J22" s="237"/>
      <c r="K22" s="237"/>
      <c r="L22" s="237"/>
      <c r="M22" s="237"/>
      <c r="N22" s="237"/>
      <c r="O22" s="237"/>
      <c r="P22" s="237"/>
      <c r="Q22" s="237"/>
      <c r="R22" s="237"/>
      <c r="S22" s="237"/>
      <c r="T22" s="237"/>
      <c r="U22" s="237"/>
      <c r="V22" s="237"/>
      <c r="W22" s="237"/>
      <c r="X22" s="237"/>
      <c r="Y22" s="237"/>
      <c r="Z22" s="237"/>
      <c r="AA22" s="237"/>
      <c r="AB22" s="237"/>
      <c r="AC22" s="237"/>
      <c r="AD22" s="237"/>
      <c r="AE22" s="237"/>
      <c r="AF22" s="237"/>
      <c r="AG22" s="237"/>
      <c r="AH22" s="237"/>
      <c r="AI22" s="237"/>
      <c r="AJ22" s="237"/>
      <c r="AK22" s="237"/>
      <c r="AL22" s="237"/>
      <c r="AM22" s="237"/>
      <c r="AN22" s="237"/>
      <c r="AO22" s="237"/>
      <c r="AP22" s="237"/>
      <c r="AQ22" s="237"/>
      <c r="AR22" s="237"/>
      <c r="AS22" s="237"/>
      <c r="AT22" s="237"/>
    </row>
    <row r="23" spans="1:46">
      <c r="A23" s="251" t="s">
        <v>15</v>
      </c>
      <c r="B23" s="252">
        <v>101.5</v>
      </c>
      <c r="C23" s="253">
        <v>115.5</v>
      </c>
      <c r="D23" s="253">
        <v>149.1</v>
      </c>
      <c r="E23" s="282">
        <v>131.69999999999999</v>
      </c>
      <c r="F23" s="255"/>
      <c r="G23" s="237"/>
      <c r="H23" s="237"/>
      <c r="I23" s="237"/>
      <c r="J23" s="237"/>
      <c r="K23" s="237"/>
      <c r="L23" s="237"/>
      <c r="M23" s="237"/>
      <c r="N23" s="237"/>
      <c r="O23" s="237"/>
      <c r="P23" s="237"/>
      <c r="Q23" s="237"/>
      <c r="R23" s="237"/>
      <c r="S23" s="237"/>
      <c r="T23" s="237"/>
      <c r="U23" s="237"/>
      <c r="V23" s="237"/>
      <c r="W23" s="237"/>
      <c r="X23" s="237"/>
      <c r="Y23" s="237"/>
      <c r="Z23" s="237"/>
      <c r="AA23" s="237"/>
      <c r="AB23" s="237"/>
      <c r="AC23" s="237"/>
      <c r="AD23" s="237"/>
      <c r="AE23" s="237"/>
      <c r="AF23" s="237"/>
      <c r="AG23" s="237"/>
      <c r="AH23" s="237"/>
      <c r="AI23" s="237"/>
      <c r="AJ23" s="237"/>
      <c r="AK23" s="237"/>
      <c r="AL23" s="237"/>
      <c r="AM23" s="237"/>
      <c r="AN23" s="237"/>
      <c r="AO23" s="237"/>
      <c r="AP23" s="237"/>
      <c r="AQ23" s="237"/>
      <c r="AR23" s="237"/>
      <c r="AS23" s="237"/>
      <c r="AT23" s="237"/>
    </row>
    <row r="24" spans="1:46" ht="13.5" thickBot="1">
      <c r="A24" s="256" t="s">
        <v>16</v>
      </c>
      <c r="B24" s="257">
        <v>102.7</v>
      </c>
      <c r="C24" s="258">
        <v>117.8</v>
      </c>
      <c r="D24" s="258">
        <v>149.1</v>
      </c>
      <c r="E24" s="283">
        <v>131.19999999999999</v>
      </c>
      <c r="F24" s="259"/>
      <c r="G24" s="237"/>
      <c r="H24" s="237"/>
      <c r="I24" s="237"/>
      <c r="J24" s="237"/>
      <c r="K24" s="237"/>
      <c r="L24" s="237"/>
      <c r="M24" s="237"/>
      <c r="N24" s="237"/>
      <c r="O24" s="237"/>
      <c r="P24" s="237"/>
      <c r="Q24" s="237"/>
      <c r="R24" s="237"/>
      <c r="S24" s="237"/>
      <c r="T24" s="237"/>
      <c r="U24" s="237"/>
      <c r="V24" s="237"/>
      <c r="W24" s="237"/>
      <c r="X24" s="237"/>
      <c r="Y24" s="237"/>
      <c r="Z24" s="237"/>
      <c r="AA24" s="237"/>
      <c r="AB24" s="237"/>
      <c r="AC24" s="237"/>
      <c r="AD24" s="237"/>
      <c r="AE24" s="237"/>
      <c r="AF24" s="237"/>
      <c r="AG24" s="237"/>
      <c r="AH24" s="237"/>
      <c r="AI24" s="237"/>
      <c r="AJ24" s="237"/>
      <c r="AK24" s="237"/>
      <c r="AL24" s="237"/>
      <c r="AM24" s="237"/>
      <c r="AN24" s="237"/>
      <c r="AO24" s="237"/>
      <c r="AP24" s="237"/>
      <c r="AQ24" s="237"/>
      <c r="AR24" s="237"/>
      <c r="AS24" s="237"/>
      <c r="AT24" s="237"/>
    </row>
    <row r="25" spans="1:46">
      <c r="A25" s="232"/>
      <c r="B25" s="260"/>
      <c r="C25" s="260"/>
      <c r="D25" s="260"/>
      <c r="E25" s="260"/>
      <c r="F25" s="260"/>
      <c r="G25" s="237"/>
      <c r="H25" s="237"/>
      <c r="I25" s="237"/>
      <c r="J25" s="237"/>
      <c r="K25" s="237"/>
      <c r="L25" s="237"/>
      <c r="M25" s="237"/>
      <c r="N25" s="237"/>
      <c r="O25" s="237"/>
      <c r="P25" s="237"/>
      <c r="Q25" s="237"/>
      <c r="R25" s="237"/>
      <c r="S25" s="237"/>
      <c r="T25" s="237"/>
      <c r="U25" s="237"/>
      <c r="V25" s="237"/>
      <c r="W25" s="237"/>
      <c r="X25" s="237"/>
      <c r="Y25" s="237"/>
      <c r="Z25" s="237"/>
      <c r="AA25" s="237"/>
      <c r="AB25" s="237"/>
      <c r="AC25" s="237"/>
      <c r="AD25" s="237"/>
      <c r="AE25" s="237"/>
      <c r="AF25" s="237"/>
      <c r="AG25" s="237"/>
      <c r="AH25" s="237"/>
      <c r="AI25" s="237"/>
      <c r="AJ25" s="237"/>
      <c r="AK25" s="237"/>
      <c r="AL25" s="237"/>
      <c r="AM25" s="237"/>
      <c r="AN25" s="237"/>
      <c r="AO25" s="237"/>
      <c r="AP25" s="237"/>
      <c r="AQ25" s="237"/>
      <c r="AR25" s="237"/>
      <c r="AS25" s="237"/>
      <c r="AT25" s="237"/>
    </row>
    <row r="26" spans="1:46">
      <c r="A26" s="261" t="s">
        <v>82</v>
      </c>
      <c r="B26" s="232"/>
      <c r="C26" s="232"/>
      <c r="D26" s="232"/>
      <c r="E26" s="232"/>
      <c r="F26" s="232"/>
      <c r="G26" s="237"/>
      <c r="H26" s="237"/>
      <c r="I26" s="237"/>
      <c r="J26" s="237"/>
      <c r="K26" s="237"/>
      <c r="L26" s="237"/>
      <c r="M26" s="237"/>
      <c r="N26" s="237"/>
      <c r="O26" s="237"/>
      <c r="P26" s="237"/>
      <c r="Q26" s="237"/>
      <c r="R26" s="237"/>
      <c r="S26" s="237"/>
      <c r="T26" s="237"/>
      <c r="U26" s="237"/>
      <c r="V26" s="237"/>
      <c r="W26" s="237"/>
      <c r="X26" s="237"/>
      <c r="Y26" s="237"/>
      <c r="Z26" s="237"/>
      <c r="AA26" s="237"/>
      <c r="AB26" s="237"/>
      <c r="AC26" s="237"/>
      <c r="AD26" s="237"/>
      <c r="AE26" s="237"/>
      <c r="AF26" s="237"/>
      <c r="AG26" s="237"/>
      <c r="AH26" s="237"/>
      <c r="AI26" s="237"/>
      <c r="AJ26" s="237"/>
      <c r="AK26" s="237"/>
      <c r="AL26" s="237"/>
      <c r="AM26" s="237"/>
      <c r="AN26" s="237"/>
      <c r="AO26" s="237"/>
      <c r="AP26" s="237"/>
      <c r="AQ26" s="237"/>
      <c r="AR26" s="237"/>
      <c r="AS26" s="237"/>
      <c r="AT26" s="237"/>
    </row>
    <row r="27" spans="1:46">
      <c r="A27" s="237"/>
      <c r="B27" s="237"/>
      <c r="C27" s="237"/>
      <c r="D27" s="237"/>
      <c r="E27" s="237"/>
      <c r="F27" s="237"/>
      <c r="G27" s="237"/>
      <c r="H27" s="237"/>
      <c r="I27" s="237"/>
      <c r="J27" s="237"/>
      <c r="K27" s="237"/>
      <c r="L27" s="237"/>
      <c r="M27" s="237"/>
      <c r="N27" s="237"/>
      <c r="O27" s="237"/>
      <c r="P27" s="237"/>
      <c r="Q27" s="237"/>
      <c r="R27" s="237"/>
      <c r="S27" s="237"/>
      <c r="T27" s="237"/>
      <c r="U27" s="237"/>
      <c r="V27" s="237"/>
      <c r="W27" s="237"/>
      <c r="X27" s="237"/>
      <c r="Y27" s="237"/>
      <c r="Z27" s="237"/>
      <c r="AA27" s="237"/>
      <c r="AB27" s="237"/>
      <c r="AC27" s="237"/>
      <c r="AD27" s="237"/>
      <c r="AE27" s="237"/>
      <c r="AF27" s="237"/>
      <c r="AG27" s="237"/>
      <c r="AH27" s="237"/>
      <c r="AI27" s="237"/>
      <c r="AJ27" s="237"/>
      <c r="AK27" s="237"/>
      <c r="AL27" s="237"/>
      <c r="AM27" s="237"/>
      <c r="AN27" s="237"/>
      <c r="AO27" s="237"/>
      <c r="AP27" s="237"/>
      <c r="AQ27" s="237"/>
      <c r="AR27" s="237"/>
      <c r="AS27" s="237"/>
      <c r="AT27" s="237"/>
    </row>
    <row r="28" spans="1:46">
      <c r="G28" s="237"/>
      <c r="M28" s="237"/>
      <c r="R28" s="237"/>
      <c r="S28" s="237"/>
      <c r="T28" s="237"/>
      <c r="U28" s="237"/>
      <c r="V28" s="237"/>
      <c r="W28" s="237"/>
      <c r="X28" s="237"/>
      <c r="Y28" s="237"/>
      <c r="Z28" s="237"/>
      <c r="AA28" s="237"/>
      <c r="AB28" s="237"/>
      <c r="AC28" s="237"/>
      <c r="AD28" s="237"/>
      <c r="AE28" s="237"/>
      <c r="AF28" s="237"/>
      <c r="AG28" s="237"/>
      <c r="AH28" s="237"/>
      <c r="AI28" s="237"/>
      <c r="AJ28" s="237"/>
      <c r="AK28" s="237"/>
      <c r="AL28" s="237"/>
      <c r="AM28" s="237"/>
      <c r="AN28" s="237"/>
      <c r="AO28" s="237"/>
      <c r="AP28" s="237"/>
      <c r="AQ28" s="237"/>
      <c r="AR28" s="237"/>
      <c r="AS28" s="237"/>
      <c r="AT28" s="237"/>
    </row>
    <row r="29" spans="1:46">
      <c r="A29" s="237"/>
      <c r="B29" s="237"/>
      <c r="C29" s="237"/>
      <c r="D29" s="237"/>
      <c r="E29" s="237"/>
      <c r="F29" s="237"/>
      <c r="G29" s="237"/>
      <c r="H29" s="237"/>
      <c r="I29" s="237"/>
      <c r="J29" s="237"/>
      <c r="K29" s="237"/>
      <c r="L29" s="237"/>
      <c r="M29" s="237"/>
      <c r="N29" s="237"/>
      <c r="O29" s="237"/>
      <c r="P29" s="237"/>
      <c r="Q29" s="237"/>
      <c r="R29" s="237"/>
      <c r="S29" s="237"/>
      <c r="T29" s="237"/>
      <c r="U29" s="237"/>
      <c r="V29" s="237"/>
      <c r="W29" s="237"/>
      <c r="X29" s="237"/>
      <c r="Y29" s="237"/>
      <c r="Z29" s="237"/>
      <c r="AA29" s="237"/>
      <c r="AB29" s="237"/>
      <c r="AC29" s="237"/>
      <c r="AD29" s="237"/>
      <c r="AE29" s="237"/>
      <c r="AF29" s="237"/>
      <c r="AG29" s="237"/>
      <c r="AH29" s="237"/>
      <c r="AI29" s="237"/>
      <c r="AJ29" s="237"/>
      <c r="AK29" s="237"/>
      <c r="AL29" s="237"/>
      <c r="AM29" s="237"/>
      <c r="AN29" s="237"/>
      <c r="AO29" s="237"/>
      <c r="AP29" s="237"/>
      <c r="AQ29" s="237"/>
      <c r="AR29" s="237"/>
      <c r="AS29" s="237"/>
      <c r="AT29" s="237"/>
    </row>
    <row r="30" spans="1:46">
      <c r="G30" s="237"/>
      <c r="M30" s="237"/>
      <c r="R30" s="237"/>
      <c r="S30" s="237"/>
      <c r="T30" s="237"/>
      <c r="U30" s="237"/>
      <c r="V30" s="237"/>
      <c r="W30" s="237"/>
      <c r="X30" s="237"/>
      <c r="Y30" s="237"/>
      <c r="Z30" s="237"/>
      <c r="AA30" s="237"/>
      <c r="AB30" s="237"/>
      <c r="AC30" s="237"/>
      <c r="AD30" s="237"/>
      <c r="AE30" s="237"/>
      <c r="AF30" s="237"/>
      <c r="AG30" s="237"/>
      <c r="AH30" s="237"/>
      <c r="AI30" s="237"/>
      <c r="AJ30" s="237"/>
      <c r="AK30" s="237"/>
      <c r="AL30" s="237"/>
      <c r="AM30" s="237"/>
      <c r="AN30" s="237"/>
      <c r="AO30" s="237"/>
      <c r="AP30" s="237"/>
      <c r="AQ30" s="237"/>
      <c r="AR30" s="237"/>
      <c r="AS30" s="237"/>
      <c r="AT30" s="237"/>
    </row>
    <row r="31" spans="1:46">
      <c r="A31" s="237"/>
      <c r="B31" s="237"/>
      <c r="C31" s="237"/>
      <c r="D31" s="237"/>
      <c r="E31" s="237"/>
      <c r="F31" s="237"/>
      <c r="G31" s="237"/>
      <c r="H31" s="237"/>
      <c r="I31" s="237"/>
      <c r="J31" s="237"/>
      <c r="K31" s="237"/>
      <c r="L31" s="237"/>
      <c r="M31" s="237"/>
      <c r="N31" s="237"/>
      <c r="O31" s="237"/>
      <c r="P31" s="237"/>
      <c r="Q31" s="237"/>
      <c r="R31" s="237"/>
      <c r="S31" s="237"/>
      <c r="T31" s="237"/>
      <c r="U31" s="237"/>
      <c r="V31" s="237"/>
      <c r="W31" s="237"/>
      <c r="X31" s="237"/>
      <c r="Y31" s="237"/>
      <c r="Z31" s="237"/>
      <c r="AA31" s="237"/>
      <c r="AB31" s="237"/>
      <c r="AC31" s="237"/>
      <c r="AD31" s="237"/>
      <c r="AE31" s="237"/>
      <c r="AF31" s="237"/>
      <c r="AG31" s="237"/>
      <c r="AH31" s="237"/>
      <c r="AI31" s="237"/>
      <c r="AJ31" s="237"/>
      <c r="AK31" s="237"/>
      <c r="AL31" s="237"/>
      <c r="AM31" s="237"/>
      <c r="AN31" s="237"/>
      <c r="AO31" s="237"/>
      <c r="AP31" s="237"/>
      <c r="AQ31" s="237"/>
      <c r="AR31" s="237"/>
      <c r="AS31" s="237"/>
      <c r="AT31" s="237"/>
    </row>
    <row r="32" spans="1:46">
      <c r="G32" s="237"/>
      <c r="M32" s="237"/>
      <c r="R32" s="237"/>
      <c r="S32" s="237"/>
      <c r="T32" s="237"/>
      <c r="U32" s="237"/>
      <c r="V32" s="237"/>
      <c r="W32" s="237"/>
      <c r="X32" s="237"/>
      <c r="Y32" s="237"/>
      <c r="Z32" s="237"/>
      <c r="AA32" s="237"/>
      <c r="AB32" s="237"/>
      <c r="AC32" s="237"/>
      <c r="AD32" s="237"/>
      <c r="AE32" s="237"/>
      <c r="AF32" s="237"/>
      <c r="AG32" s="237"/>
      <c r="AH32" s="237"/>
      <c r="AI32" s="237"/>
      <c r="AJ32" s="237"/>
      <c r="AK32" s="237"/>
      <c r="AL32" s="237"/>
      <c r="AM32" s="237"/>
      <c r="AN32" s="237"/>
      <c r="AO32" s="237"/>
      <c r="AP32" s="237"/>
      <c r="AQ32" s="237"/>
      <c r="AR32" s="237"/>
      <c r="AS32" s="237"/>
      <c r="AT32" s="237"/>
    </row>
    <row r="33" spans="1:46">
      <c r="A33" s="237"/>
      <c r="B33" s="237"/>
      <c r="C33" s="237"/>
      <c r="D33" s="237"/>
      <c r="E33" s="237"/>
      <c r="F33" s="237"/>
      <c r="G33" s="237"/>
      <c r="H33" s="237"/>
      <c r="I33" s="237"/>
      <c r="J33" s="237"/>
      <c r="K33" s="237"/>
      <c r="L33" s="237"/>
      <c r="M33" s="237"/>
      <c r="N33" s="237"/>
      <c r="O33" s="237"/>
      <c r="P33" s="237"/>
      <c r="Q33" s="237"/>
      <c r="R33" s="237"/>
      <c r="S33" s="237"/>
      <c r="T33" s="237"/>
      <c r="U33" s="237"/>
      <c r="V33" s="237"/>
      <c r="W33" s="237"/>
      <c r="X33" s="237"/>
      <c r="Y33" s="237"/>
      <c r="Z33" s="237"/>
      <c r="AA33" s="237"/>
      <c r="AB33" s="237"/>
      <c r="AC33" s="237"/>
      <c r="AD33" s="237"/>
      <c r="AE33" s="237"/>
      <c r="AF33" s="237"/>
      <c r="AG33" s="237"/>
      <c r="AH33" s="237"/>
      <c r="AI33" s="237"/>
      <c r="AJ33" s="237"/>
      <c r="AK33" s="237"/>
      <c r="AL33" s="237"/>
      <c r="AM33" s="237"/>
      <c r="AN33" s="237"/>
      <c r="AO33" s="237"/>
      <c r="AP33" s="237"/>
      <c r="AQ33" s="237"/>
      <c r="AR33" s="237"/>
      <c r="AS33" s="237"/>
      <c r="AT33" s="237"/>
    </row>
    <row r="34" spans="1:46">
      <c r="G34" s="237"/>
      <c r="M34" s="237"/>
      <c r="R34" s="237"/>
      <c r="S34" s="237"/>
      <c r="T34" s="237"/>
      <c r="U34" s="237"/>
      <c r="V34" s="237"/>
      <c r="W34" s="237"/>
      <c r="X34" s="237"/>
      <c r="Y34" s="237"/>
      <c r="Z34" s="237"/>
      <c r="AA34" s="237"/>
      <c r="AB34" s="237"/>
      <c r="AC34" s="237"/>
      <c r="AD34" s="237"/>
      <c r="AE34" s="237"/>
      <c r="AF34" s="237"/>
      <c r="AG34" s="237"/>
      <c r="AH34" s="237"/>
      <c r="AI34" s="237"/>
      <c r="AJ34" s="237"/>
      <c r="AK34" s="237"/>
      <c r="AL34" s="237"/>
      <c r="AM34" s="237"/>
      <c r="AN34" s="237"/>
      <c r="AO34" s="237"/>
      <c r="AP34" s="237"/>
      <c r="AQ34" s="237"/>
      <c r="AR34" s="237"/>
      <c r="AS34" s="237"/>
      <c r="AT34" s="237"/>
    </row>
    <row r="35" spans="1:46">
      <c r="A35" s="237"/>
      <c r="B35" s="237"/>
      <c r="C35" s="237"/>
      <c r="D35" s="237"/>
      <c r="E35" s="237"/>
      <c r="F35" s="237"/>
      <c r="G35" s="237"/>
      <c r="H35" s="237"/>
      <c r="I35" s="237"/>
      <c r="J35" s="237"/>
      <c r="K35" s="237"/>
      <c r="L35" s="237"/>
      <c r="M35" s="237"/>
      <c r="N35" s="237"/>
      <c r="O35" s="237"/>
      <c r="P35" s="237"/>
      <c r="Q35" s="237"/>
      <c r="R35" s="237"/>
      <c r="S35" s="237"/>
      <c r="T35" s="237"/>
      <c r="U35" s="237"/>
      <c r="V35" s="237"/>
      <c r="W35" s="237"/>
      <c r="X35" s="237"/>
      <c r="Y35" s="237"/>
      <c r="Z35" s="237"/>
      <c r="AA35" s="237"/>
      <c r="AB35" s="237"/>
      <c r="AC35" s="237"/>
      <c r="AD35" s="237"/>
      <c r="AE35" s="237"/>
      <c r="AF35" s="237"/>
      <c r="AG35" s="237"/>
      <c r="AH35" s="237"/>
      <c r="AI35" s="237"/>
      <c r="AJ35" s="237"/>
      <c r="AK35" s="237"/>
      <c r="AL35" s="237"/>
      <c r="AM35" s="237"/>
      <c r="AN35" s="237"/>
      <c r="AO35" s="237"/>
      <c r="AP35" s="237"/>
      <c r="AQ35" s="237"/>
      <c r="AR35" s="237"/>
      <c r="AS35" s="237"/>
      <c r="AT35" s="237"/>
    </row>
    <row r="36" spans="1:46">
      <c r="G36" s="237"/>
      <c r="M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row>
    <row r="37" spans="1:46">
      <c r="A37" s="237"/>
      <c r="B37" s="237"/>
      <c r="C37" s="237"/>
      <c r="D37" s="237"/>
      <c r="E37" s="237"/>
      <c r="F37" s="237"/>
      <c r="G37" s="237"/>
      <c r="H37" s="237"/>
      <c r="I37" s="237"/>
      <c r="J37" s="237"/>
      <c r="K37" s="237"/>
      <c r="L37" s="237"/>
      <c r="M37" s="237"/>
      <c r="N37" s="237"/>
      <c r="O37" s="237"/>
      <c r="P37" s="237"/>
      <c r="Q37" s="237"/>
      <c r="R37" s="237"/>
      <c r="S37" s="237"/>
      <c r="T37" s="237"/>
      <c r="U37" s="237"/>
      <c r="V37" s="237"/>
      <c r="W37" s="237"/>
      <c r="X37" s="237"/>
      <c r="Y37" s="237"/>
      <c r="Z37" s="237"/>
      <c r="AA37" s="237"/>
      <c r="AB37" s="237"/>
      <c r="AC37" s="237"/>
      <c r="AD37" s="237"/>
      <c r="AE37" s="237"/>
      <c r="AF37" s="237"/>
      <c r="AG37" s="237"/>
      <c r="AH37" s="237"/>
      <c r="AI37" s="237"/>
      <c r="AJ37" s="237"/>
      <c r="AK37" s="237"/>
      <c r="AL37" s="237"/>
      <c r="AM37" s="237"/>
      <c r="AN37" s="237"/>
      <c r="AO37" s="237"/>
      <c r="AP37" s="237"/>
      <c r="AQ37" s="237"/>
      <c r="AR37" s="237"/>
      <c r="AS37" s="237"/>
      <c r="AT37" s="237"/>
    </row>
    <row r="38" spans="1:46">
      <c r="G38" s="237"/>
      <c r="M38" s="237"/>
      <c r="R38" s="237"/>
      <c r="S38" s="237"/>
      <c r="T38" s="237"/>
      <c r="U38" s="237"/>
      <c r="V38" s="237"/>
      <c r="W38" s="237"/>
      <c r="X38" s="237"/>
      <c r="Y38" s="237"/>
      <c r="Z38" s="237"/>
      <c r="AA38" s="237"/>
      <c r="AB38" s="237"/>
      <c r="AC38" s="237"/>
      <c r="AD38" s="237"/>
      <c r="AE38" s="237"/>
      <c r="AF38" s="237"/>
      <c r="AG38" s="237"/>
      <c r="AH38" s="237"/>
      <c r="AI38" s="237"/>
      <c r="AJ38" s="237"/>
      <c r="AK38" s="237"/>
      <c r="AL38" s="237"/>
      <c r="AM38" s="237"/>
      <c r="AN38" s="237"/>
      <c r="AO38" s="237"/>
      <c r="AP38" s="237"/>
      <c r="AQ38" s="237"/>
      <c r="AR38" s="237"/>
      <c r="AS38" s="237"/>
      <c r="AT38" s="237"/>
    </row>
    <row r="39" spans="1:46">
      <c r="A39" s="237"/>
      <c r="B39" s="237"/>
      <c r="C39" s="237"/>
      <c r="D39" s="237"/>
      <c r="E39" s="237"/>
      <c r="F39" s="237"/>
      <c r="G39" s="237"/>
      <c r="H39" s="237"/>
      <c r="I39" s="237"/>
      <c r="J39" s="237"/>
      <c r="K39" s="237"/>
      <c r="L39" s="237"/>
      <c r="M39" s="237"/>
      <c r="N39" s="237"/>
      <c r="O39" s="237"/>
      <c r="P39" s="237"/>
      <c r="Q39" s="237"/>
      <c r="R39" s="237"/>
      <c r="S39" s="237"/>
      <c r="T39" s="237"/>
      <c r="U39" s="237"/>
      <c r="V39" s="237"/>
      <c r="W39" s="237"/>
      <c r="X39" s="237"/>
      <c r="Y39" s="237"/>
      <c r="Z39" s="237"/>
      <c r="AA39" s="237"/>
      <c r="AB39" s="237"/>
      <c r="AC39" s="237"/>
      <c r="AD39" s="237"/>
      <c r="AE39" s="237"/>
      <c r="AF39" s="237"/>
      <c r="AG39" s="237"/>
      <c r="AH39" s="237"/>
      <c r="AI39" s="237"/>
      <c r="AJ39" s="237"/>
      <c r="AK39" s="237"/>
      <c r="AL39" s="237"/>
      <c r="AM39" s="237"/>
      <c r="AN39" s="237"/>
      <c r="AO39" s="237"/>
      <c r="AP39" s="237"/>
      <c r="AQ39" s="237"/>
      <c r="AR39" s="237"/>
      <c r="AS39" s="237"/>
      <c r="AT39" s="237"/>
    </row>
    <row r="40" spans="1:46">
      <c r="G40" s="237"/>
      <c r="M40" s="237"/>
      <c r="R40" s="237"/>
      <c r="S40" s="237"/>
      <c r="T40" s="237"/>
      <c r="U40" s="237"/>
      <c r="V40" s="237"/>
      <c r="W40" s="237"/>
      <c r="X40" s="237"/>
      <c r="Y40" s="237"/>
      <c r="Z40" s="237"/>
      <c r="AA40" s="237"/>
      <c r="AB40" s="237"/>
      <c r="AC40" s="237"/>
      <c r="AD40" s="237"/>
      <c r="AE40" s="237"/>
      <c r="AF40" s="237"/>
      <c r="AG40" s="237"/>
      <c r="AH40" s="237"/>
      <c r="AI40" s="237"/>
      <c r="AJ40" s="237"/>
      <c r="AK40" s="237"/>
      <c r="AL40" s="237"/>
      <c r="AM40" s="237"/>
      <c r="AN40" s="237"/>
      <c r="AO40" s="237"/>
      <c r="AP40" s="237"/>
      <c r="AQ40" s="237"/>
      <c r="AR40" s="237"/>
      <c r="AS40" s="237"/>
      <c r="AT40" s="237"/>
    </row>
    <row r="41" spans="1:46">
      <c r="A41" s="237"/>
      <c r="B41" s="237"/>
      <c r="C41" s="237"/>
      <c r="D41" s="237"/>
      <c r="E41" s="237"/>
      <c r="F41" s="237"/>
      <c r="G41" s="237"/>
      <c r="H41" s="237"/>
      <c r="I41" s="237"/>
      <c r="J41" s="237"/>
      <c r="K41" s="237"/>
      <c r="L41" s="237"/>
      <c r="M41" s="237"/>
      <c r="N41" s="237"/>
      <c r="O41" s="237"/>
      <c r="P41" s="237"/>
      <c r="Q41" s="237"/>
      <c r="R41" s="237"/>
      <c r="S41" s="237"/>
      <c r="T41" s="237"/>
      <c r="U41" s="237"/>
      <c r="V41" s="237"/>
      <c r="W41" s="237"/>
      <c r="X41" s="237"/>
      <c r="Y41" s="237"/>
      <c r="Z41" s="237"/>
      <c r="AA41" s="237"/>
      <c r="AB41" s="237"/>
      <c r="AC41" s="237"/>
      <c r="AD41" s="237"/>
      <c r="AE41" s="237"/>
      <c r="AF41" s="237"/>
      <c r="AG41" s="237"/>
      <c r="AH41" s="237"/>
      <c r="AI41" s="237"/>
      <c r="AJ41" s="237"/>
      <c r="AK41" s="237"/>
      <c r="AL41" s="237"/>
      <c r="AM41" s="237"/>
      <c r="AN41" s="237"/>
      <c r="AO41" s="237"/>
      <c r="AP41" s="237"/>
      <c r="AQ41" s="237"/>
      <c r="AR41" s="237"/>
      <c r="AS41" s="237"/>
      <c r="AT41" s="237"/>
    </row>
    <row r="42" spans="1:46">
      <c r="G42" s="237"/>
      <c r="M42" s="237"/>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AP42" s="237"/>
      <c r="AQ42" s="237"/>
      <c r="AR42" s="237"/>
      <c r="AS42" s="237"/>
      <c r="AT42" s="237"/>
    </row>
    <row r="43" spans="1:46">
      <c r="A43" s="237"/>
      <c r="B43" s="237"/>
      <c r="C43" s="237"/>
      <c r="D43" s="237"/>
      <c r="E43" s="237"/>
      <c r="F43" s="237"/>
      <c r="G43" s="237"/>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row>
    <row r="44" spans="1:46">
      <c r="G44" s="237"/>
      <c r="M44" s="237"/>
      <c r="R44" s="237"/>
      <c r="S44" s="237"/>
      <c r="T44" s="237"/>
      <c r="U44" s="237"/>
      <c r="V44" s="237"/>
      <c r="W44" s="237"/>
      <c r="X44" s="237"/>
      <c r="Y44" s="237"/>
      <c r="Z44" s="237"/>
      <c r="AA44" s="237"/>
      <c r="AB44" s="237"/>
      <c r="AC44" s="237"/>
      <c r="AD44" s="237"/>
      <c r="AE44" s="237"/>
      <c r="AF44" s="237"/>
      <c r="AG44" s="237"/>
      <c r="AH44" s="237"/>
      <c r="AI44" s="237"/>
      <c r="AJ44" s="237"/>
      <c r="AK44" s="237"/>
      <c r="AL44" s="237"/>
      <c r="AM44" s="237"/>
      <c r="AN44" s="237"/>
      <c r="AO44" s="237"/>
      <c r="AP44" s="237"/>
      <c r="AQ44" s="237"/>
      <c r="AR44" s="237"/>
      <c r="AS44" s="237"/>
      <c r="AT44" s="237"/>
    </row>
    <row r="45" spans="1:46">
      <c r="A45" s="237"/>
      <c r="B45" s="237"/>
      <c r="C45" s="237"/>
      <c r="D45" s="237"/>
      <c r="E45" s="237"/>
      <c r="F45" s="237"/>
      <c r="G45" s="237"/>
      <c r="H45" s="237"/>
      <c r="I45" s="237"/>
      <c r="J45" s="237"/>
      <c r="K45" s="237"/>
      <c r="L45" s="237"/>
      <c r="M45" s="237"/>
      <c r="N45" s="237"/>
      <c r="O45" s="237"/>
      <c r="P45" s="237"/>
      <c r="Q45" s="237"/>
      <c r="R45" s="237"/>
      <c r="S45" s="237"/>
      <c r="T45" s="237"/>
      <c r="U45" s="237"/>
      <c r="V45" s="237"/>
      <c r="W45" s="237"/>
      <c r="X45" s="237"/>
      <c r="Y45" s="237"/>
      <c r="Z45" s="237"/>
      <c r="AA45" s="237"/>
      <c r="AB45" s="237"/>
      <c r="AC45" s="237"/>
      <c r="AD45" s="237"/>
      <c r="AE45" s="237"/>
      <c r="AF45" s="237"/>
      <c r="AG45" s="237"/>
      <c r="AH45" s="237"/>
      <c r="AI45" s="237"/>
      <c r="AJ45" s="237"/>
      <c r="AK45" s="237"/>
      <c r="AL45" s="237"/>
      <c r="AM45" s="237"/>
      <c r="AN45" s="237"/>
      <c r="AO45" s="237"/>
      <c r="AP45" s="237"/>
      <c r="AQ45" s="237"/>
      <c r="AR45" s="237"/>
      <c r="AS45" s="237"/>
      <c r="AT45" s="237"/>
    </row>
    <row r="46" spans="1:46">
      <c r="G46" s="237"/>
      <c r="M46" s="237"/>
      <c r="R46" s="237"/>
      <c r="S46" s="237"/>
      <c r="T46" s="237"/>
      <c r="U46" s="237"/>
      <c r="V46" s="237"/>
      <c r="W46" s="237"/>
      <c r="X46" s="237"/>
      <c r="Y46" s="237"/>
      <c r="Z46" s="237"/>
      <c r="AA46" s="237"/>
      <c r="AB46" s="237"/>
      <c r="AC46" s="237"/>
      <c r="AD46" s="237"/>
      <c r="AE46" s="237"/>
      <c r="AF46" s="237"/>
      <c r="AG46" s="237"/>
      <c r="AH46" s="237"/>
      <c r="AI46" s="237"/>
      <c r="AJ46" s="237"/>
      <c r="AK46" s="237"/>
      <c r="AL46" s="237"/>
      <c r="AM46" s="237"/>
      <c r="AN46" s="237"/>
      <c r="AO46" s="237"/>
      <c r="AP46" s="237"/>
      <c r="AQ46" s="237"/>
      <c r="AR46" s="237"/>
      <c r="AS46" s="237"/>
      <c r="AT46" s="237"/>
    </row>
    <row r="47" spans="1:46">
      <c r="A47" s="237"/>
      <c r="B47" s="237"/>
      <c r="C47" s="237"/>
      <c r="D47" s="237"/>
      <c r="E47" s="237"/>
      <c r="F47" s="237"/>
      <c r="G47" s="237"/>
      <c r="H47" s="237"/>
      <c r="I47" s="237"/>
      <c r="J47" s="237"/>
      <c r="K47" s="237"/>
      <c r="L47" s="237"/>
      <c r="M47" s="237"/>
      <c r="N47" s="237"/>
      <c r="O47" s="237"/>
      <c r="P47" s="237"/>
      <c r="Q47" s="237"/>
      <c r="R47" s="237"/>
      <c r="S47" s="237"/>
      <c r="T47" s="237"/>
      <c r="U47" s="237"/>
      <c r="V47" s="237"/>
      <c r="W47" s="237"/>
      <c r="X47" s="237"/>
      <c r="Y47" s="237"/>
      <c r="Z47" s="237"/>
      <c r="AA47" s="237"/>
      <c r="AB47" s="237"/>
      <c r="AC47" s="237"/>
      <c r="AD47" s="237"/>
      <c r="AE47" s="237"/>
      <c r="AF47" s="237"/>
      <c r="AG47" s="237"/>
      <c r="AH47" s="237"/>
      <c r="AI47" s="237"/>
      <c r="AJ47" s="237"/>
      <c r="AK47" s="237"/>
      <c r="AL47" s="237"/>
      <c r="AM47" s="237"/>
      <c r="AN47" s="237"/>
      <c r="AO47" s="237"/>
      <c r="AP47" s="237"/>
      <c r="AQ47" s="237"/>
      <c r="AR47" s="237"/>
      <c r="AS47" s="237"/>
      <c r="AT47" s="237"/>
    </row>
    <row r="48" spans="1:46">
      <c r="G48" s="237"/>
      <c r="M48" s="237"/>
      <c r="R48" s="237"/>
      <c r="S48" s="237"/>
      <c r="T48" s="237"/>
      <c r="U48" s="237"/>
      <c r="V48" s="237"/>
      <c r="W48" s="237"/>
      <c r="X48" s="237"/>
      <c r="Y48" s="237"/>
      <c r="Z48" s="237"/>
      <c r="AA48" s="237"/>
      <c r="AB48" s="237"/>
      <c r="AC48" s="237"/>
      <c r="AD48" s="237"/>
      <c r="AE48" s="237"/>
      <c r="AF48" s="237"/>
      <c r="AG48" s="237"/>
      <c r="AH48" s="237"/>
      <c r="AI48" s="237"/>
      <c r="AJ48" s="237"/>
      <c r="AK48" s="237"/>
      <c r="AL48" s="237"/>
      <c r="AM48" s="237"/>
      <c r="AN48" s="237"/>
      <c r="AO48" s="237"/>
      <c r="AP48" s="237"/>
      <c r="AQ48" s="237"/>
      <c r="AR48" s="237"/>
      <c r="AS48" s="237"/>
      <c r="AT48" s="237"/>
    </row>
    <row r="49" spans="1:46">
      <c r="A49" s="237"/>
      <c r="B49" s="237"/>
      <c r="C49" s="237"/>
      <c r="D49" s="237"/>
      <c r="E49" s="237"/>
      <c r="F49" s="237"/>
      <c r="G49" s="237"/>
      <c r="H49" s="237"/>
      <c r="I49" s="237"/>
      <c r="J49" s="237"/>
      <c r="K49" s="237"/>
      <c r="L49" s="237"/>
      <c r="M49" s="237"/>
      <c r="N49" s="237"/>
      <c r="O49" s="237"/>
      <c r="P49" s="237"/>
      <c r="Q49" s="237"/>
      <c r="R49" s="237"/>
      <c r="S49" s="237"/>
      <c r="T49" s="237"/>
      <c r="U49" s="237"/>
      <c r="V49" s="237"/>
      <c r="W49" s="237"/>
      <c r="X49" s="237"/>
      <c r="Y49" s="237"/>
      <c r="Z49" s="237"/>
      <c r="AA49" s="237"/>
      <c r="AB49" s="237"/>
      <c r="AC49" s="237"/>
      <c r="AD49" s="237"/>
      <c r="AE49" s="237"/>
      <c r="AF49" s="237"/>
      <c r="AG49" s="237"/>
      <c r="AH49" s="237"/>
      <c r="AI49" s="237"/>
      <c r="AJ49" s="237"/>
      <c r="AK49" s="237"/>
      <c r="AL49" s="237"/>
      <c r="AM49" s="237"/>
      <c r="AN49" s="237"/>
      <c r="AO49" s="237"/>
      <c r="AP49" s="237"/>
      <c r="AQ49" s="237"/>
      <c r="AR49" s="237"/>
      <c r="AS49" s="237"/>
      <c r="AT49" s="237"/>
    </row>
    <row r="50" spans="1:46">
      <c r="G50" s="237"/>
      <c r="M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row>
    <row r="51" spans="1:46">
      <c r="O51" s="237"/>
      <c r="P51" s="237"/>
      <c r="Q51" s="237"/>
      <c r="R51" s="237"/>
      <c r="S51" s="237"/>
      <c r="T51" s="237"/>
      <c r="U51" s="237"/>
      <c r="V51" s="237"/>
      <c r="W51" s="237"/>
      <c r="X51" s="237"/>
      <c r="Y51" s="237"/>
      <c r="Z51" s="237"/>
      <c r="AA51" s="237"/>
      <c r="AB51" s="237"/>
      <c r="AC51" s="237"/>
      <c r="AD51" s="237"/>
      <c r="AE51" s="237"/>
      <c r="AF51" s="237"/>
      <c r="AG51" s="237"/>
      <c r="AH51" s="237"/>
      <c r="AI51" s="237"/>
      <c r="AJ51" s="237"/>
      <c r="AK51" s="237"/>
      <c r="AL51" s="237"/>
      <c r="AM51" s="237"/>
      <c r="AN51" s="237"/>
      <c r="AO51" s="237"/>
      <c r="AP51" s="237"/>
      <c r="AQ51" s="237"/>
      <c r="AR51" s="237"/>
      <c r="AS51" s="237"/>
      <c r="AT51" s="237"/>
    </row>
    <row r="52" spans="1:46">
      <c r="O52" s="237"/>
      <c r="P52" s="237"/>
      <c r="Q52" s="237"/>
      <c r="R52" s="237"/>
      <c r="S52" s="237"/>
      <c r="T52" s="237"/>
      <c r="U52" s="237"/>
      <c r="V52" s="237"/>
      <c r="W52" s="237"/>
      <c r="X52" s="237"/>
      <c r="Y52" s="237"/>
      <c r="Z52" s="237"/>
      <c r="AA52" s="237"/>
      <c r="AB52" s="237"/>
      <c r="AC52" s="237"/>
      <c r="AD52" s="237"/>
      <c r="AE52" s="237"/>
      <c r="AF52" s="237"/>
      <c r="AG52" s="237"/>
      <c r="AH52" s="237"/>
      <c r="AI52" s="237"/>
      <c r="AJ52" s="237"/>
      <c r="AK52" s="237"/>
      <c r="AL52" s="237"/>
      <c r="AM52" s="237"/>
      <c r="AN52" s="237"/>
      <c r="AO52" s="237"/>
      <c r="AP52" s="237"/>
      <c r="AQ52" s="237"/>
      <c r="AR52" s="237"/>
      <c r="AS52" s="237"/>
      <c r="AT52" s="237"/>
    </row>
    <row r="53" spans="1:46">
      <c r="O53" s="237"/>
      <c r="P53" s="237"/>
      <c r="Q53" s="237"/>
      <c r="R53" s="237"/>
      <c r="S53" s="237"/>
      <c r="T53" s="237"/>
      <c r="U53" s="237"/>
      <c r="V53" s="237"/>
      <c r="W53" s="237"/>
      <c r="X53" s="237"/>
      <c r="Y53" s="237"/>
      <c r="Z53" s="237"/>
      <c r="AA53" s="237"/>
      <c r="AB53" s="237"/>
      <c r="AC53" s="237"/>
      <c r="AD53" s="237"/>
      <c r="AE53" s="237"/>
      <c r="AF53" s="237"/>
      <c r="AG53" s="237"/>
      <c r="AH53" s="237"/>
      <c r="AI53" s="237"/>
      <c r="AJ53" s="237"/>
      <c r="AK53" s="237"/>
      <c r="AL53" s="237"/>
      <c r="AM53" s="237"/>
      <c r="AN53" s="237"/>
      <c r="AO53" s="237"/>
      <c r="AP53" s="237"/>
      <c r="AQ53" s="237"/>
      <c r="AR53" s="237"/>
      <c r="AS53" s="237"/>
      <c r="AT53" s="237"/>
    </row>
    <row r="54" spans="1:46">
      <c r="O54" s="237"/>
      <c r="P54" s="237"/>
      <c r="Q54" s="237"/>
      <c r="R54" s="237"/>
      <c r="S54" s="237"/>
      <c r="T54" s="237"/>
      <c r="U54" s="237"/>
      <c r="V54" s="237"/>
      <c r="W54" s="237"/>
      <c r="X54" s="237"/>
      <c r="Y54" s="237"/>
      <c r="Z54" s="237"/>
      <c r="AA54" s="237"/>
      <c r="AB54" s="237"/>
      <c r="AC54" s="237"/>
      <c r="AD54" s="237"/>
      <c r="AE54" s="237"/>
      <c r="AF54" s="237"/>
      <c r="AG54" s="237"/>
      <c r="AH54" s="237"/>
      <c r="AI54" s="237"/>
      <c r="AJ54" s="237"/>
      <c r="AK54" s="237"/>
      <c r="AL54" s="237"/>
      <c r="AM54" s="237"/>
      <c r="AN54" s="237"/>
      <c r="AO54" s="237"/>
      <c r="AP54" s="237"/>
      <c r="AQ54" s="237"/>
      <c r="AR54" s="237"/>
      <c r="AS54" s="237"/>
      <c r="AT54" s="237"/>
    </row>
    <row r="55" spans="1:46">
      <c r="O55" s="237"/>
      <c r="P55" s="237"/>
      <c r="Q55" s="237"/>
      <c r="R55" s="237"/>
      <c r="S55" s="237"/>
      <c r="T55" s="237"/>
      <c r="U55" s="237"/>
      <c r="V55" s="237"/>
      <c r="W55" s="237"/>
      <c r="X55" s="237"/>
      <c r="Y55" s="237"/>
      <c r="Z55" s="237"/>
      <c r="AA55" s="237"/>
      <c r="AB55" s="237"/>
      <c r="AC55" s="237"/>
      <c r="AD55" s="237"/>
      <c r="AE55" s="237"/>
      <c r="AF55" s="237"/>
      <c r="AG55" s="237"/>
      <c r="AH55" s="237"/>
      <c r="AI55" s="237"/>
      <c r="AJ55" s="237"/>
      <c r="AK55" s="237"/>
      <c r="AL55" s="237"/>
      <c r="AM55" s="237"/>
      <c r="AN55" s="237"/>
      <c r="AO55" s="237"/>
      <c r="AP55" s="237"/>
      <c r="AQ55" s="237"/>
      <c r="AR55" s="237"/>
      <c r="AS55" s="237"/>
      <c r="AT55" s="237"/>
    </row>
    <row r="56" spans="1:46">
      <c r="O56" s="237"/>
      <c r="P56" s="237"/>
      <c r="Q56" s="237"/>
      <c r="R56" s="237"/>
      <c r="S56" s="237"/>
      <c r="T56" s="237"/>
      <c r="U56" s="237"/>
      <c r="V56" s="237"/>
      <c r="W56" s="237"/>
      <c r="X56" s="237"/>
      <c r="Y56" s="237"/>
      <c r="Z56" s="237"/>
      <c r="AA56" s="237"/>
      <c r="AB56" s="237"/>
      <c r="AC56" s="237"/>
      <c r="AD56" s="237"/>
      <c r="AE56" s="237"/>
      <c r="AF56" s="237"/>
      <c r="AG56" s="237"/>
      <c r="AH56" s="237"/>
      <c r="AI56" s="237"/>
      <c r="AJ56" s="237"/>
      <c r="AK56" s="237"/>
      <c r="AL56" s="237"/>
      <c r="AM56" s="237"/>
      <c r="AN56" s="237"/>
      <c r="AO56" s="237"/>
      <c r="AP56" s="237"/>
      <c r="AQ56" s="237"/>
      <c r="AR56" s="237"/>
      <c r="AS56" s="237"/>
      <c r="AT56" s="237"/>
    </row>
  </sheetData>
  <mergeCells count="7">
    <mergeCell ref="A10:G10"/>
    <mergeCell ref="P10:V10"/>
    <mergeCell ref="G2:K2"/>
    <mergeCell ref="G3:H3"/>
    <mergeCell ref="A7:G7"/>
    <mergeCell ref="K7:O7"/>
    <mergeCell ref="P9:V9"/>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Y66"/>
  <sheetViews>
    <sheetView zoomScale="90" zoomScaleNormal="90" workbookViewId="0">
      <selection activeCell="R1" sqref="R1"/>
    </sheetView>
  </sheetViews>
  <sheetFormatPr baseColWidth="10" defaultColWidth="11.5703125" defaultRowHeight="12.75"/>
  <cols>
    <col min="1" max="1" width="23.7109375" style="1" customWidth="1"/>
    <col min="2" max="2" width="9.5703125" style="1" customWidth="1"/>
    <col min="3" max="6" width="8.140625" style="1" customWidth="1"/>
    <col min="7" max="7" width="13" style="1" customWidth="1"/>
    <col min="8" max="15" width="11.5703125" style="1"/>
    <col min="16" max="16" width="19.28515625" style="1" customWidth="1"/>
    <col min="17" max="17" width="10.140625" style="1" customWidth="1"/>
    <col min="18" max="21" width="8.5703125" style="1" customWidth="1"/>
    <col min="22" max="22" width="11.140625" style="1" customWidth="1"/>
    <col min="23" max="23" width="11" style="1" customWidth="1"/>
    <col min="24" max="16384" width="11.5703125" style="1"/>
  </cols>
  <sheetData>
    <row r="1" spans="1:25">
      <c r="R1" s="329" t="str">
        <f>HYPERLINK("#'"&amp;"Méthodologie&amp;navigation"&amp;"'!A1","Retour Méthodologie&amp;navigation")</f>
        <v>Retour Méthodologie&amp;navigation</v>
      </c>
    </row>
    <row r="7" spans="1:25" s="76" customFormat="1" ht="18.75">
      <c r="A7" s="75" t="s">
        <v>41</v>
      </c>
      <c r="B7" s="75"/>
      <c r="Q7" s="77"/>
      <c r="W7" s="73"/>
    </row>
    <row r="8" spans="1:25" s="73" customFormat="1" ht="17.100000000000001" customHeight="1"/>
    <row r="9" spans="1:25" s="73" customFormat="1" ht="16.149999999999999" customHeight="1">
      <c r="A9" s="299" t="s">
        <v>69</v>
      </c>
      <c r="B9" s="299"/>
      <c r="C9" s="299"/>
      <c r="D9" s="299"/>
      <c r="E9" s="299"/>
      <c r="F9" s="299"/>
      <c r="G9" s="299"/>
      <c r="I9" s="312"/>
      <c r="J9" s="312"/>
      <c r="K9" s="312"/>
      <c r="L9" s="312"/>
      <c r="M9" s="312"/>
      <c r="N9" s="98"/>
      <c r="P9" s="299" t="s">
        <v>69</v>
      </c>
      <c r="Q9" s="299"/>
      <c r="R9" s="299"/>
      <c r="S9" s="299"/>
      <c r="T9" s="299"/>
      <c r="U9" s="299"/>
      <c r="V9" s="299"/>
      <c r="W9" s="70"/>
    </row>
    <row r="10" spans="1:25" s="70" customFormat="1" ht="27" customHeight="1">
      <c r="A10" s="299" t="s">
        <v>71</v>
      </c>
      <c r="B10" s="299"/>
      <c r="C10" s="299"/>
      <c r="D10" s="299"/>
      <c r="E10" s="299"/>
      <c r="F10" s="299"/>
      <c r="G10" s="299"/>
      <c r="I10" s="297" t="str">
        <f>CONCATENATE("Evolution des volumes de"," ",A9," abattus : "," stable entre 2022 et 2023")</f>
        <v>Evolution des volumes de Total porcs abattus :  stable entre 2022 et 2023</v>
      </c>
      <c r="J10" s="297"/>
      <c r="K10" s="297"/>
      <c r="L10" s="297"/>
      <c r="M10" s="297"/>
      <c r="N10" s="297"/>
      <c r="O10" s="297"/>
      <c r="P10" s="320" t="s">
        <v>72</v>
      </c>
      <c r="Q10" s="320"/>
      <c r="R10" s="320"/>
      <c r="S10" s="320"/>
      <c r="T10" s="320"/>
      <c r="U10" s="320"/>
      <c r="V10" s="320"/>
    </row>
    <row r="11" spans="1:25" s="5" customFormat="1" ht="13.9" customHeight="1">
      <c r="C11" s="6"/>
      <c r="D11" s="6"/>
      <c r="E11" s="6"/>
      <c r="F11" s="6"/>
      <c r="I11" s="297" t="str">
        <f>CONCATENATE(TEXT(V28,"0,0%"), "sur les 9 premiers mois de l'année en 2023 et2024")</f>
        <v>4,3%sur les 9 premiers mois de l'année en 2023 et2024</v>
      </c>
      <c r="J11" s="297"/>
      <c r="K11" s="297"/>
      <c r="L11" s="297"/>
      <c r="M11" s="297"/>
      <c r="N11" s="297"/>
      <c r="O11" s="297"/>
      <c r="R11" s="6"/>
      <c r="S11" s="6"/>
      <c r="T11" s="6"/>
      <c r="U11" s="6"/>
    </row>
    <row r="12" spans="1:25" s="5" customFormat="1" ht="14.85" customHeight="1">
      <c r="A12" s="295" t="s">
        <v>4</v>
      </c>
      <c r="B12" s="292" t="s">
        <v>81</v>
      </c>
      <c r="C12" s="292">
        <v>2021</v>
      </c>
      <c r="D12" s="292">
        <v>2022</v>
      </c>
      <c r="E12" s="292">
        <v>2023</v>
      </c>
      <c r="F12" s="292">
        <v>2024</v>
      </c>
      <c r="G12" s="290" t="s">
        <v>92</v>
      </c>
      <c r="P12" s="295" t="s">
        <v>56</v>
      </c>
      <c r="Q12" s="292" t="s">
        <v>81</v>
      </c>
      <c r="R12" s="292">
        <v>2021</v>
      </c>
      <c r="S12" s="292">
        <v>2022</v>
      </c>
      <c r="T12" s="292">
        <v>2023</v>
      </c>
      <c r="U12" s="292">
        <v>2024</v>
      </c>
      <c r="V12" s="290" t="s">
        <v>92</v>
      </c>
    </row>
    <row r="13" spans="1:25" s="5" customFormat="1" ht="22.35" customHeight="1">
      <c r="A13" s="296"/>
      <c r="B13" s="293"/>
      <c r="C13" s="293"/>
      <c r="D13" s="293"/>
      <c r="E13" s="293"/>
      <c r="F13" s="293"/>
      <c r="G13" s="291"/>
      <c r="I13" s="307"/>
      <c r="J13" s="307"/>
      <c r="K13" s="307"/>
      <c r="P13" s="296"/>
      <c r="Q13" s="293"/>
      <c r="R13" s="293"/>
      <c r="S13" s="293"/>
      <c r="T13" s="293"/>
      <c r="U13" s="293"/>
      <c r="V13" s="291"/>
      <c r="W13" s="7"/>
    </row>
    <row r="14" spans="1:25" s="5" customFormat="1">
      <c r="A14" s="91" t="s">
        <v>5</v>
      </c>
      <c r="B14" s="111">
        <v>90.873599999999996</v>
      </c>
      <c r="C14" s="99">
        <v>84.902000000000001</v>
      </c>
      <c r="D14" s="99">
        <v>87.822999999999993</v>
      </c>
      <c r="E14" s="99">
        <v>86.662999999999997</v>
      </c>
      <c r="F14" s="72">
        <v>91.26</v>
      </c>
      <c r="G14" s="101">
        <f>F14/E14-1</f>
        <v>5.3044551884887436E-2</v>
      </c>
      <c r="H14" s="33"/>
      <c r="P14" s="91" t="s">
        <v>5</v>
      </c>
      <c r="Q14" s="112">
        <v>9001.639799999999</v>
      </c>
      <c r="R14" s="114">
        <v>8729.7980000000007</v>
      </c>
      <c r="S14" s="114">
        <v>9051.9050000000007</v>
      </c>
      <c r="T14" s="114">
        <v>8816.2049999999999</v>
      </c>
      <c r="U14" s="114">
        <v>9396.3490000000002</v>
      </c>
      <c r="V14" s="101">
        <f>U14/T14-1</f>
        <v>6.5804277464056371E-2</v>
      </c>
      <c r="W14" s="7"/>
      <c r="X14" s="7"/>
      <c r="Y14" s="11"/>
    </row>
    <row r="15" spans="1:25" s="5" customFormat="1">
      <c r="A15" s="91" t="s">
        <v>6</v>
      </c>
      <c r="B15" s="111">
        <v>85.289000000000001</v>
      </c>
      <c r="C15" s="99">
        <v>82.778999999999996</v>
      </c>
      <c r="D15" s="99">
        <v>82.477999999999994</v>
      </c>
      <c r="E15" s="99">
        <v>77.649000000000001</v>
      </c>
      <c r="F15" s="72">
        <v>85.509</v>
      </c>
      <c r="G15" s="101">
        <f t="shared" ref="G15:G22" si="0">F15/E15-1</f>
        <v>0.10122474210872001</v>
      </c>
      <c r="H15" s="33"/>
      <c r="P15" s="91" t="s">
        <v>6</v>
      </c>
      <c r="Q15" s="112">
        <v>8397.6299999999992</v>
      </c>
      <c r="R15" s="114">
        <v>8450.6589999999997</v>
      </c>
      <c r="S15" s="114">
        <v>8485.018</v>
      </c>
      <c r="T15" s="114">
        <v>7920.8279999999995</v>
      </c>
      <c r="U15" s="114">
        <v>8770.39</v>
      </c>
      <c r="V15" s="101">
        <f t="shared" ref="V15:V22" si="1">U15/T15-1</f>
        <v>0.10725671609079246</v>
      </c>
      <c r="W15" s="7"/>
      <c r="X15" s="7"/>
      <c r="Y15" s="11"/>
    </row>
    <row r="16" spans="1:25" s="5" customFormat="1">
      <c r="A16" s="91" t="s">
        <v>7</v>
      </c>
      <c r="B16" s="111">
        <v>89.135800000000003</v>
      </c>
      <c r="C16" s="99">
        <v>93.125</v>
      </c>
      <c r="D16" s="99">
        <v>92.853999999999999</v>
      </c>
      <c r="E16" s="99">
        <v>86.251000000000005</v>
      </c>
      <c r="F16" s="72">
        <v>81.204000000000008</v>
      </c>
      <c r="G16" s="101">
        <f t="shared" si="0"/>
        <v>-5.8515263591146782E-2</v>
      </c>
      <c r="H16" s="33"/>
      <c r="P16" s="91" t="s">
        <v>7</v>
      </c>
      <c r="Q16" s="112">
        <v>8741.6911999999993</v>
      </c>
      <c r="R16" s="114">
        <v>9458.91</v>
      </c>
      <c r="S16" s="114">
        <v>9470.0730000000003</v>
      </c>
      <c r="T16" s="114">
        <v>8790.7849999999999</v>
      </c>
      <c r="U16" s="114">
        <v>8321.7099999999991</v>
      </c>
      <c r="V16" s="101">
        <f t="shared" si="1"/>
        <v>-5.3359853528439194E-2</v>
      </c>
      <c r="W16" s="7"/>
      <c r="X16" s="7"/>
      <c r="Y16" s="11"/>
    </row>
    <row r="17" spans="1:25" s="5" customFormat="1">
      <c r="A17" s="91" t="s">
        <v>8</v>
      </c>
      <c r="B17" s="111">
        <v>85.696200000000005</v>
      </c>
      <c r="C17" s="99">
        <v>83.897999999999996</v>
      </c>
      <c r="D17" s="99">
        <v>81.501999999999995</v>
      </c>
      <c r="E17" s="99">
        <v>76.908000000000001</v>
      </c>
      <c r="F17" s="72">
        <v>83.228999999999999</v>
      </c>
      <c r="G17" s="101">
        <f t="shared" si="0"/>
        <v>8.2189109065376798E-2</v>
      </c>
      <c r="H17" s="33"/>
      <c r="P17" s="91" t="s">
        <v>8</v>
      </c>
      <c r="Q17" s="112">
        <v>8405.2597999999998</v>
      </c>
      <c r="R17" s="114">
        <v>8510.6630000000005</v>
      </c>
      <c r="S17" s="114">
        <v>8301.69</v>
      </c>
      <c r="T17" s="114">
        <v>7847.335</v>
      </c>
      <c r="U17" s="114">
        <v>8518.1299999999992</v>
      </c>
      <c r="V17" s="101">
        <f t="shared" si="1"/>
        <v>8.5480612207838647E-2</v>
      </c>
      <c r="W17" s="7"/>
      <c r="X17" s="7"/>
      <c r="Y17" s="11"/>
    </row>
    <row r="18" spans="1:25" s="5" customFormat="1">
      <c r="A18" s="91" t="s">
        <v>9</v>
      </c>
      <c r="B18" s="111">
        <v>85.745199999999997</v>
      </c>
      <c r="C18" s="99">
        <v>79.703000000000003</v>
      </c>
      <c r="D18" s="99">
        <v>85.878999999999991</v>
      </c>
      <c r="E18" s="99">
        <v>81.459000000000003</v>
      </c>
      <c r="F18" s="72">
        <v>83.474000000000004</v>
      </c>
      <c r="G18" s="101">
        <f t="shared" si="0"/>
        <v>2.47363704440271E-2</v>
      </c>
      <c r="H18" s="33"/>
      <c r="P18" s="91" t="s">
        <v>9</v>
      </c>
      <c r="Q18" s="112">
        <v>8382.2893999999997</v>
      </c>
      <c r="R18" s="114">
        <v>8099.2079999999996</v>
      </c>
      <c r="S18" s="114">
        <v>8678.3150000000005</v>
      </c>
      <c r="T18" s="114">
        <v>8285.6440000000002</v>
      </c>
      <c r="U18" s="114">
        <v>8587.223</v>
      </c>
      <c r="V18" s="101">
        <f t="shared" si="1"/>
        <v>3.6397774270774841E-2</v>
      </c>
      <c r="W18" s="7"/>
      <c r="X18" s="7"/>
      <c r="Y18" s="11"/>
    </row>
    <row r="19" spans="1:25" s="5" customFormat="1">
      <c r="A19" s="91" t="s">
        <v>10</v>
      </c>
      <c r="B19" s="111">
        <v>86.235200000000006</v>
      </c>
      <c r="C19" s="99">
        <v>88.167000000000002</v>
      </c>
      <c r="D19" s="99">
        <v>86.641000000000005</v>
      </c>
      <c r="E19" s="99">
        <v>80.497</v>
      </c>
      <c r="F19" s="72">
        <v>79.945999999999998</v>
      </c>
      <c r="G19" s="101">
        <f t="shared" si="0"/>
        <v>-6.8449755891524244E-3</v>
      </c>
      <c r="H19" s="33"/>
      <c r="P19" s="91" t="s">
        <v>10</v>
      </c>
      <c r="Q19" s="112">
        <v>8335.2844000000005</v>
      </c>
      <c r="R19" s="114">
        <v>8880.4840000000004</v>
      </c>
      <c r="S19" s="114">
        <v>8622.1579999999994</v>
      </c>
      <c r="T19" s="114">
        <v>8129.9620000000004</v>
      </c>
      <c r="U19" s="114">
        <v>8124.8950000000004</v>
      </c>
      <c r="V19" s="101">
        <f t="shared" si="1"/>
        <v>-6.2325014557262914E-4</v>
      </c>
      <c r="W19" s="7"/>
      <c r="X19" s="7"/>
      <c r="Y19" s="11"/>
    </row>
    <row r="20" spans="1:25" s="6" customFormat="1" ht="12.95" customHeight="1">
      <c r="A20" s="91" t="s">
        <v>11</v>
      </c>
      <c r="B20" s="111">
        <v>89.807400000000001</v>
      </c>
      <c r="C20" s="99">
        <v>87.245000000000005</v>
      </c>
      <c r="D20" s="99">
        <v>80.10199999999999</v>
      </c>
      <c r="E20" s="99">
        <v>78.917999999999992</v>
      </c>
      <c r="F20" s="72">
        <v>89.031000000000006</v>
      </c>
      <c r="G20" s="101">
        <f t="shared" si="0"/>
        <v>0.12814567018931067</v>
      </c>
      <c r="H20" s="33"/>
      <c r="P20" s="91" t="s">
        <v>11</v>
      </c>
      <c r="Q20" s="112">
        <v>8592.758600000001</v>
      </c>
      <c r="R20" s="114">
        <v>8665.4509999999991</v>
      </c>
      <c r="S20" s="114">
        <v>8185.2809999999999</v>
      </c>
      <c r="T20" s="114">
        <v>7801.3620000000001</v>
      </c>
      <c r="U20" s="114">
        <v>8901.2569999999996</v>
      </c>
      <c r="V20" s="101">
        <f t="shared" si="1"/>
        <v>0.14098756089000863</v>
      </c>
      <c r="W20" s="7"/>
      <c r="X20" s="7"/>
      <c r="Y20" s="11"/>
    </row>
    <row r="21" spans="1:25" s="5" customFormat="1" ht="12.95" customHeight="1">
      <c r="A21" s="91" t="s">
        <v>29</v>
      </c>
      <c r="B21" s="111">
        <v>89.878399999999999</v>
      </c>
      <c r="C21" s="99">
        <v>89.933999999999997</v>
      </c>
      <c r="D21" s="99">
        <v>88.942999999999998</v>
      </c>
      <c r="E21" s="99">
        <v>85.397000000000006</v>
      </c>
      <c r="F21" s="72">
        <v>83.361000000000004</v>
      </c>
      <c r="G21" s="101">
        <f t="shared" si="0"/>
        <v>-2.3841586940993253E-2</v>
      </c>
      <c r="H21" s="33"/>
      <c r="P21" s="91" t="s">
        <v>29</v>
      </c>
      <c r="Q21" s="112">
        <v>8486.5724000000009</v>
      </c>
      <c r="R21" s="114">
        <v>8860.9599999999991</v>
      </c>
      <c r="S21" s="114">
        <v>8612.6659999999993</v>
      </c>
      <c r="T21" s="114">
        <v>8462.1239999999998</v>
      </c>
      <c r="U21" s="114">
        <v>8182.0259999999998</v>
      </c>
      <c r="V21" s="101">
        <f t="shared" si="1"/>
        <v>-3.3100200375224986E-2</v>
      </c>
      <c r="W21" s="7"/>
      <c r="X21" s="7"/>
      <c r="Y21" s="11"/>
    </row>
    <row r="22" spans="1:25" s="5" customFormat="1" ht="12.95" customHeight="1">
      <c r="A22" s="91" t="s">
        <v>13</v>
      </c>
      <c r="B22" s="111">
        <v>85.070000000000007</v>
      </c>
      <c r="C22" s="99">
        <v>86.89</v>
      </c>
      <c r="D22" s="99">
        <v>84.951999999999998</v>
      </c>
      <c r="E22" s="99">
        <v>80.042000000000002</v>
      </c>
      <c r="F22" s="72">
        <v>83.921000000000006</v>
      </c>
      <c r="G22" s="101">
        <f t="shared" si="0"/>
        <v>4.8462057419854654E-2</v>
      </c>
      <c r="H22" s="33"/>
      <c r="P22" s="91" t="s">
        <v>13</v>
      </c>
      <c r="Q22" s="112">
        <v>8139.5644000000002</v>
      </c>
      <c r="R22" s="114">
        <v>8672.2800000000007</v>
      </c>
      <c r="S22" s="114">
        <v>8401.14</v>
      </c>
      <c r="T22" s="114">
        <v>7907.2170000000006</v>
      </c>
      <c r="U22" s="114">
        <v>8341.3259999999991</v>
      </c>
      <c r="V22" s="101">
        <f t="shared" si="1"/>
        <v>5.4900352424879451E-2</v>
      </c>
      <c r="W22" s="7"/>
      <c r="X22" s="7"/>
      <c r="Y22" s="11"/>
    </row>
    <row r="23" spans="1:25" s="5" customFormat="1" ht="12.95" customHeight="1">
      <c r="A23" s="91" t="s">
        <v>14</v>
      </c>
      <c r="B23" s="111">
        <v>89.933200000000014</v>
      </c>
      <c r="C23" s="99">
        <v>83.846000000000004</v>
      </c>
      <c r="D23" s="99">
        <v>85.927999999999997</v>
      </c>
      <c r="E23" s="99">
        <v>85.376999999999995</v>
      </c>
      <c r="F23" s="72"/>
      <c r="G23" s="101"/>
      <c r="H23" s="33"/>
      <c r="P23" s="91" t="s">
        <v>14</v>
      </c>
      <c r="Q23" s="112">
        <v>8730.8652000000002</v>
      </c>
      <c r="R23" s="114">
        <v>8470.8680000000004</v>
      </c>
      <c r="S23" s="114">
        <v>8583.4879999999994</v>
      </c>
      <c r="T23" s="114">
        <v>8505.6260000000002</v>
      </c>
      <c r="U23" s="114"/>
      <c r="V23" s="101"/>
      <c r="W23" s="7"/>
      <c r="X23" s="7"/>
      <c r="Y23" s="11"/>
    </row>
    <row r="24" spans="1:25" s="5" customFormat="1" ht="12.95" customHeight="1">
      <c r="A24" s="91" t="s">
        <v>15</v>
      </c>
      <c r="B24" s="111">
        <v>84.282200000000003</v>
      </c>
      <c r="C24" s="99">
        <v>83.86</v>
      </c>
      <c r="D24" s="99">
        <v>83.995999999999995</v>
      </c>
      <c r="E24" s="99">
        <v>84.16</v>
      </c>
      <c r="F24" s="72"/>
      <c r="G24" s="227"/>
      <c r="H24" s="33"/>
      <c r="P24" s="91" t="s">
        <v>15</v>
      </c>
      <c r="Q24" s="112">
        <v>8285.1164000000008</v>
      </c>
      <c r="R24" s="114">
        <v>8550.3310000000001</v>
      </c>
      <c r="S24" s="114">
        <v>8459.3040000000001</v>
      </c>
      <c r="T24" s="114">
        <v>8521.0550000000003</v>
      </c>
      <c r="U24" s="114"/>
      <c r="V24" s="227"/>
      <c r="W24" s="7"/>
      <c r="X24" s="7"/>
      <c r="Y24" s="11"/>
    </row>
    <row r="25" spans="1:25" s="5" customFormat="1" ht="12.95" customHeight="1">
      <c r="A25" s="91" t="s">
        <v>16</v>
      </c>
      <c r="B25" s="111">
        <v>83.593199999999996</v>
      </c>
      <c r="C25" s="99">
        <v>88.162999999999997</v>
      </c>
      <c r="D25" s="99">
        <v>86.704000000000008</v>
      </c>
      <c r="E25" s="99">
        <v>78.582000000000008</v>
      </c>
      <c r="F25" s="72"/>
      <c r="G25" s="227"/>
      <c r="H25" s="33"/>
      <c r="P25" s="91" t="s">
        <v>16</v>
      </c>
      <c r="Q25" s="112">
        <v>8150.9110000000001</v>
      </c>
      <c r="R25" s="114">
        <v>8946.43</v>
      </c>
      <c r="S25" s="114">
        <v>8763.1980000000003</v>
      </c>
      <c r="T25" s="114">
        <v>7929.9059999999999</v>
      </c>
      <c r="U25" s="114"/>
      <c r="V25" s="227"/>
      <c r="W25" s="7"/>
      <c r="X25" s="7"/>
      <c r="Y25" s="11"/>
    </row>
    <row r="26" spans="1:25" s="5" customFormat="1" ht="12.95" customHeight="1">
      <c r="A26" s="93" t="s">
        <v>68</v>
      </c>
      <c r="B26" s="71">
        <f>SUM(B14:B19)</f>
        <v>522.97500000000002</v>
      </c>
      <c r="C26" s="71">
        <f t="shared" ref="C26:F26" si="2">SUM(C14:C19)</f>
        <v>512.57399999999996</v>
      </c>
      <c r="D26" s="71">
        <f t="shared" si="2"/>
        <v>517.17699999999991</v>
      </c>
      <c r="E26" s="71">
        <f t="shared" si="2"/>
        <v>489.42700000000002</v>
      </c>
      <c r="F26" s="71">
        <f t="shared" si="2"/>
        <v>504.62199999999996</v>
      </c>
      <c r="G26" s="206"/>
      <c r="H26" s="33"/>
      <c r="P26" s="93" t="s">
        <v>68</v>
      </c>
      <c r="Q26" s="71">
        <f>SUM(Q14:Q19)</f>
        <v>51263.794599999994</v>
      </c>
      <c r="R26" s="71">
        <f t="shared" ref="R26:U26" si="3">SUM(R14:R19)</f>
        <v>52129.721999999994</v>
      </c>
      <c r="S26" s="71">
        <f t="shared" si="3"/>
        <v>52609.159</v>
      </c>
      <c r="T26" s="71">
        <f t="shared" si="3"/>
        <v>49790.758999999998</v>
      </c>
      <c r="U26" s="71">
        <f t="shared" si="3"/>
        <v>51718.697</v>
      </c>
      <c r="V26" s="206"/>
      <c r="W26" s="7"/>
      <c r="X26" s="7"/>
      <c r="Y26" s="11"/>
    </row>
    <row r="27" spans="1:25" s="73" customFormat="1" ht="15.75">
      <c r="A27" s="93" t="s">
        <v>48</v>
      </c>
      <c r="B27" s="71">
        <f>SUM(B14:B25)</f>
        <v>1045.5394000000001</v>
      </c>
      <c r="C27" s="71">
        <f t="shared" ref="C27:E27" si="4">SUM(C14:C25)</f>
        <v>1032.5119999999999</v>
      </c>
      <c r="D27" s="71">
        <f t="shared" si="4"/>
        <v>1027.8019999999999</v>
      </c>
      <c r="E27" s="71">
        <f t="shared" si="4"/>
        <v>981.90300000000002</v>
      </c>
      <c r="F27" s="71"/>
      <c r="G27" s="206"/>
      <c r="P27" s="93" t="s">
        <v>48</v>
      </c>
      <c r="Q27" s="71">
        <f>SUM(Q14:Q25)</f>
        <v>101649.58259999999</v>
      </c>
      <c r="R27" s="71">
        <f t="shared" ref="R27:T27" si="5">SUM(R14:R25)</f>
        <v>104296.04200000002</v>
      </c>
      <c r="S27" s="71">
        <f t="shared" si="5"/>
        <v>103614.236</v>
      </c>
      <c r="T27" s="71">
        <f t="shared" si="5"/>
        <v>98918.049000000014</v>
      </c>
      <c r="U27" s="71"/>
      <c r="V27" s="206"/>
      <c r="W27" s="84"/>
      <c r="X27" s="84"/>
      <c r="Y27" s="102"/>
    </row>
    <row r="28" spans="1:25" ht="13.5">
      <c r="A28" s="94" t="s">
        <v>49</v>
      </c>
      <c r="B28" s="90"/>
      <c r="C28" s="90"/>
      <c r="D28" s="230">
        <f>D27/C27-1</f>
        <v>-4.5616903241803008E-3</v>
      </c>
      <c r="E28" s="230">
        <f>E27/D27-1</f>
        <v>-4.4657434019392706E-2</v>
      </c>
      <c r="F28" s="90"/>
      <c r="G28" s="225">
        <f>(F14+F15+F16+F17+F18+F19+F20+F21+F22)/(E14+E15+E16+E17+E18+E19+E20+E21+E22)-1</f>
        <v>3.7001351896470913E-2</v>
      </c>
      <c r="P28" s="94" t="s">
        <v>49</v>
      </c>
      <c r="Q28" s="90"/>
      <c r="R28" s="90"/>
      <c r="S28" s="230">
        <f>S27/R27-1</f>
        <v>-6.5372183538854323E-3</v>
      </c>
      <c r="T28" s="230">
        <f>T27/S27-1</f>
        <v>-4.5323762267570955E-2</v>
      </c>
      <c r="U28" s="90"/>
      <c r="V28" s="225">
        <f>(U14+U15+U16+U17+U18+U19+U20+U21+U22)/(T14+T15+T16+T17+T18+T19+T20+T21+T22)-1</f>
        <v>4.3020296164507865E-2</v>
      </c>
      <c r="W28" s="95"/>
      <c r="X28" s="7"/>
      <c r="Y28" s="11"/>
    </row>
    <row r="29" spans="1:25" ht="13.5">
      <c r="A29" s="83"/>
      <c r="B29" s="61"/>
      <c r="C29" s="95"/>
      <c r="D29" s="95"/>
      <c r="E29" s="95"/>
      <c r="F29" s="95"/>
      <c r="G29" s="95"/>
      <c r="P29" s="83"/>
      <c r="Q29" s="61"/>
      <c r="R29" s="95"/>
      <c r="S29" s="95"/>
      <c r="T29" s="95"/>
      <c r="U29" s="95"/>
      <c r="V29" s="95"/>
      <c r="W29" s="7"/>
      <c r="X29" s="7"/>
      <c r="Y29" s="11"/>
    </row>
    <row r="30" spans="1:25" s="70" customFormat="1">
      <c r="A30" s="100" t="s">
        <v>66</v>
      </c>
      <c r="B30" s="220">
        <f>B27/B31</f>
        <v>4.4473937217383679E-2</v>
      </c>
      <c r="C30" s="220">
        <f t="shared" ref="C30:D30" si="6">C27/C31</f>
        <v>4.4289574526905975E-2</v>
      </c>
      <c r="D30" s="220">
        <f t="shared" si="6"/>
        <v>4.47256300294206E-2</v>
      </c>
      <c r="E30" s="220">
        <f>E27/E31</f>
        <v>4.5019870304289195E-2</v>
      </c>
      <c r="F30" s="220">
        <f>SUM(F14:F23)/F31</f>
        <v>4.6463621006183918E-2</v>
      </c>
      <c r="G30" s="220"/>
      <c r="P30" s="100" t="s">
        <v>66</v>
      </c>
      <c r="Q30" s="220">
        <f>Q27/Q31</f>
        <v>4.7288616981829582E-2</v>
      </c>
      <c r="R30" s="220">
        <f t="shared" ref="R30:T30" si="7">R27/R31</f>
        <v>4.7324808377120074E-2</v>
      </c>
      <c r="S30" s="220">
        <f t="shared" si="7"/>
        <v>4.8129496420689359E-2</v>
      </c>
      <c r="T30" s="220">
        <f t="shared" si="7"/>
        <v>4.8035437904107678E-2</v>
      </c>
      <c r="U30" s="220">
        <f>SUM(U14:U23)/U31</f>
        <v>4.9345635132248787E-2</v>
      </c>
      <c r="V30" s="220"/>
      <c r="W30" s="84"/>
      <c r="X30" s="84"/>
      <c r="Y30" s="102"/>
    </row>
    <row r="31" spans="1:25" ht="13.5">
      <c r="A31" s="100" t="s">
        <v>65</v>
      </c>
      <c r="B31" s="217">
        <v>23509.036199999999</v>
      </c>
      <c r="C31" s="218">
        <v>23312.755000000001</v>
      </c>
      <c r="D31" s="218">
        <v>22980.156999999999</v>
      </c>
      <c r="E31" s="218">
        <v>21810.436000000002</v>
      </c>
      <c r="F31" s="218">
        <v>16377.005999999999</v>
      </c>
      <c r="G31" s="218"/>
      <c r="P31" s="100" t="s">
        <v>65</v>
      </c>
      <c r="Q31" s="217">
        <v>2149557.1046000002</v>
      </c>
      <c r="R31" s="218">
        <v>2203834.4279999998</v>
      </c>
      <c r="S31" s="218">
        <v>2152821.943</v>
      </c>
      <c r="T31" s="218">
        <v>2059272.348</v>
      </c>
      <c r="U31" s="218">
        <v>1563325.83</v>
      </c>
      <c r="V31" s="218"/>
      <c r="W31" s="7"/>
      <c r="X31" s="7"/>
      <c r="Y31" s="11"/>
    </row>
    <row r="32" spans="1:25" s="73" customFormat="1" ht="15.75">
      <c r="A32" s="100" t="s">
        <v>67</v>
      </c>
      <c r="B32" s="219"/>
      <c r="C32" s="220"/>
      <c r="D32" s="220">
        <f>D31/C31-1</f>
        <v>-1.4266782282917778E-2</v>
      </c>
      <c r="E32" s="220">
        <f>E31/D31-1</f>
        <v>-5.090134936850077E-2</v>
      </c>
      <c r="F32" s="220"/>
      <c r="G32" s="220"/>
      <c r="I32" s="73" t="s">
        <v>17</v>
      </c>
      <c r="P32" s="100" t="s">
        <v>67</v>
      </c>
      <c r="Q32" s="219"/>
      <c r="R32" s="220"/>
      <c r="S32" s="220">
        <f>S31/R31-1</f>
        <v>-2.3147149509908593E-2</v>
      </c>
      <c r="T32" s="220">
        <f>T31/S31-1</f>
        <v>-4.3454404254927304E-2</v>
      </c>
      <c r="U32" s="220"/>
      <c r="V32" s="220"/>
    </row>
    <row r="33" spans="1:25">
      <c r="S33" s="113"/>
      <c r="T33" s="113"/>
      <c r="U33" s="65"/>
    </row>
    <row r="34" spans="1:25">
      <c r="U34" s="65"/>
    </row>
    <row r="36" spans="1:25" s="73" customFormat="1" ht="22.15" customHeight="1">
      <c r="A36" s="298" t="s">
        <v>61</v>
      </c>
      <c r="B36" s="298"/>
      <c r="C36" s="298"/>
      <c r="D36" s="298"/>
      <c r="E36" s="298"/>
      <c r="F36" s="298"/>
      <c r="G36" s="298"/>
      <c r="H36" s="298"/>
      <c r="I36" s="298"/>
      <c r="J36" s="298"/>
      <c r="K36" s="298"/>
      <c r="L36" s="298"/>
      <c r="M36" s="298"/>
      <c r="N36" s="298"/>
      <c r="O36" s="298"/>
      <c r="P36" s="298"/>
      <c r="Q36" s="298"/>
      <c r="R36" s="298"/>
      <c r="S36" s="298"/>
      <c r="T36" s="298"/>
      <c r="U36" s="298"/>
      <c r="V36" s="298"/>
    </row>
    <row r="37" spans="1:25" s="73" customFormat="1" ht="25.35" customHeight="1">
      <c r="C37" s="302"/>
      <c r="D37" s="302"/>
      <c r="E37" s="302"/>
      <c r="F37" s="302"/>
      <c r="G37" s="302"/>
      <c r="H37" s="302"/>
      <c r="I37" s="302"/>
      <c r="J37" s="302"/>
      <c r="K37" s="302"/>
      <c r="L37" s="302"/>
      <c r="M37" s="302"/>
      <c r="N37" s="302"/>
      <c r="O37" s="302"/>
      <c r="P37" s="302"/>
      <c r="Q37" s="82"/>
    </row>
    <row r="38" spans="1:25" s="70" customFormat="1" ht="18.75">
      <c r="A38" s="79" t="s">
        <v>42</v>
      </c>
      <c r="B38" s="87"/>
      <c r="C38" s="88"/>
      <c r="D38" s="88"/>
      <c r="E38" s="88"/>
      <c r="F38" s="88"/>
      <c r="G38" s="88"/>
      <c r="K38" s="65"/>
      <c r="P38" s="79" t="s">
        <v>43</v>
      </c>
      <c r="Q38" s="81"/>
      <c r="R38" s="82"/>
      <c r="S38" s="82"/>
      <c r="T38" s="82"/>
      <c r="U38" s="82"/>
      <c r="V38" s="82"/>
    </row>
    <row r="39" spans="1:25" s="5" customFormat="1" ht="12.75" customHeight="1">
      <c r="A39" s="96" t="s">
        <v>59</v>
      </c>
      <c r="B39" s="211"/>
      <c r="C39" s="97">
        <f>C55/$C$27</f>
        <v>0.43175575683381889</v>
      </c>
      <c r="D39" s="97">
        <f>D55/$D$27</f>
        <v>0.42453702172208274</v>
      </c>
      <c r="E39" s="97">
        <f>E55/$E$27</f>
        <v>0.43141532310218011</v>
      </c>
      <c r="F39" s="6"/>
      <c r="H39" s="303"/>
      <c r="I39" s="303"/>
      <c r="J39" s="303"/>
      <c r="K39" s="303"/>
      <c r="L39" s="303"/>
      <c r="M39" s="303"/>
      <c r="N39" s="58"/>
      <c r="O39" s="2"/>
      <c r="R39" s="6"/>
      <c r="S39" s="6"/>
      <c r="T39" s="6"/>
      <c r="U39" s="6"/>
    </row>
    <row r="40" spans="1:25" s="5" customFormat="1" ht="14.65" customHeight="1">
      <c r="A40" s="295" t="s">
        <v>4</v>
      </c>
      <c r="B40" s="292" t="s">
        <v>81</v>
      </c>
      <c r="C40" s="292">
        <v>2021</v>
      </c>
      <c r="D40" s="292">
        <v>2022</v>
      </c>
      <c r="E40" s="292">
        <v>2023</v>
      </c>
      <c r="F40" s="292">
        <v>2024</v>
      </c>
      <c r="G40" s="290" t="s">
        <v>92</v>
      </c>
      <c r="P40" s="295" t="s">
        <v>56</v>
      </c>
      <c r="Q40" s="292" t="s">
        <v>81</v>
      </c>
      <c r="R40" s="292">
        <v>2021</v>
      </c>
      <c r="S40" s="292">
        <v>2022</v>
      </c>
      <c r="T40" s="292">
        <v>2023</v>
      </c>
      <c r="U40" s="292">
        <v>2024</v>
      </c>
      <c r="V40" s="290" t="s">
        <v>92</v>
      </c>
    </row>
    <row r="41" spans="1:25" s="5" customFormat="1" ht="21.6" customHeight="1">
      <c r="A41" s="296"/>
      <c r="B41" s="293"/>
      <c r="C41" s="293"/>
      <c r="D41" s="293"/>
      <c r="E41" s="293"/>
      <c r="F41" s="293"/>
      <c r="G41" s="291"/>
      <c r="H41" s="103"/>
      <c r="I41" s="70"/>
      <c r="J41" s="104"/>
      <c r="K41" s="105" t="s">
        <v>53</v>
      </c>
      <c r="L41" s="104"/>
      <c r="M41" s="104"/>
      <c r="N41" s="104"/>
      <c r="O41" s="104"/>
      <c r="P41" s="296"/>
      <c r="Q41" s="293"/>
      <c r="R41" s="293"/>
      <c r="S41" s="293"/>
      <c r="T41" s="293"/>
      <c r="U41" s="293"/>
      <c r="V41" s="291"/>
    </row>
    <row r="42" spans="1:25" s="5" customFormat="1" ht="15">
      <c r="A42" s="91" t="s">
        <v>5</v>
      </c>
      <c r="B42" s="111">
        <v>36.842799999999997</v>
      </c>
      <c r="C42" s="99">
        <v>37.056999999999995</v>
      </c>
      <c r="D42" s="99">
        <v>37.762999999999998</v>
      </c>
      <c r="E42" s="99">
        <v>38.447000000000003</v>
      </c>
      <c r="F42" s="72">
        <v>39.154000000000003</v>
      </c>
      <c r="G42" s="101">
        <f>F42/E42-1</f>
        <v>1.8388951023486921E-2</v>
      </c>
      <c r="H42" s="106"/>
      <c r="I42" s="107"/>
      <c r="J42" s="321"/>
      <c r="K42" s="321"/>
      <c r="L42" s="321"/>
      <c r="M42" s="321"/>
      <c r="N42" s="321"/>
      <c r="O42" s="321"/>
      <c r="P42" s="91" t="s">
        <v>5</v>
      </c>
      <c r="Q42" s="112">
        <v>3417.0326</v>
      </c>
      <c r="R42" s="114">
        <v>3550.0729999999999</v>
      </c>
      <c r="S42" s="114">
        <v>3612.3449999999998</v>
      </c>
      <c r="T42" s="114">
        <v>3654.4269999999997</v>
      </c>
      <c r="U42" s="114">
        <v>3761.067</v>
      </c>
      <c r="V42" s="101">
        <f>U42/T42-1</f>
        <v>2.918104534582322E-2</v>
      </c>
      <c r="W42" s="7"/>
      <c r="X42" s="7"/>
      <c r="Y42" s="7"/>
    </row>
    <row r="43" spans="1:25" s="5" customFormat="1" ht="15.75">
      <c r="A43" s="91" t="s">
        <v>6</v>
      </c>
      <c r="B43" s="111">
        <v>34.070599999999999</v>
      </c>
      <c r="C43" s="99">
        <v>36.433999999999997</v>
      </c>
      <c r="D43" s="99">
        <v>35.518000000000001</v>
      </c>
      <c r="E43" s="99">
        <v>32.856000000000002</v>
      </c>
      <c r="F43" s="72">
        <v>36.932000000000002</v>
      </c>
      <c r="G43" s="101">
        <f t="shared" ref="G43:G50" si="8">F43/E43-1</f>
        <v>0.12405648892135379</v>
      </c>
      <c r="H43" s="106"/>
      <c r="I43" s="103"/>
      <c r="J43" s="104"/>
      <c r="K43" s="104" t="s">
        <v>51</v>
      </c>
      <c r="L43" s="104"/>
      <c r="M43" s="104"/>
      <c r="N43" s="104"/>
      <c r="O43" s="104"/>
      <c r="P43" s="91" t="s">
        <v>6</v>
      </c>
      <c r="Q43" s="112">
        <v>3151.0423999999998</v>
      </c>
      <c r="R43" s="114">
        <v>3460.35</v>
      </c>
      <c r="S43" s="114">
        <v>3382.3589999999999</v>
      </c>
      <c r="T43" s="114">
        <v>3113.424</v>
      </c>
      <c r="U43" s="114">
        <v>3509.05</v>
      </c>
      <c r="V43" s="101">
        <f t="shared" ref="V43:V50" si="9">U43/T43-1</f>
        <v>0.1270710317643855</v>
      </c>
      <c r="W43" s="7"/>
      <c r="X43" s="7"/>
      <c r="Y43" s="7"/>
    </row>
    <row r="44" spans="1:25" s="5" customFormat="1">
      <c r="A44" s="91" t="s">
        <v>7</v>
      </c>
      <c r="B44" s="111">
        <v>36.272400000000005</v>
      </c>
      <c r="C44" s="99">
        <v>41.734999999999999</v>
      </c>
      <c r="D44" s="99">
        <v>41.013999999999996</v>
      </c>
      <c r="E44" s="99">
        <v>36.74</v>
      </c>
      <c r="F44" s="72">
        <v>34.434000000000005</v>
      </c>
      <c r="G44" s="101">
        <f t="shared" si="8"/>
        <v>-6.2765378334240562E-2</v>
      </c>
      <c r="H44" s="106"/>
      <c r="I44" s="70"/>
      <c r="J44" s="104"/>
      <c r="K44" s="108" t="s">
        <v>54</v>
      </c>
      <c r="L44" s="104"/>
      <c r="M44" s="104"/>
      <c r="N44" s="104"/>
      <c r="O44" s="104"/>
      <c r="P44" s="91" t="s">
        <v>7</v>
      </c>
      <c r="Q44" s="112">
        <v>3346.0377999999996</v>
      </c>
      <c r="R44" s="114">
        <v>3950.7440000000001</v>
      </c>
      <c r="S44" s="114">
        <v>3870.9780000000001</v>
      </c>
      <c r="T44" s="114">
        <v>3487.2890000000002</v>
      </c>
      <c r="U44" s="114">
        <v>3289.8209999999999</v>
      </c>
      <c r="V44" s="101">
        <f t="shared" si="9"/>
        <v>-5.6625074664015562E-2</v>
      </c>
      <c r="W44" s="7"/>
      <c r="X44" s="7"/>
      <c r="Y44" s="7"/>
    </row>
    <row r="45" spans="1:25" s="5" customFormat="1">
      <c r="A45" s="91" t="s">
        <v>8</v>
      </c>
      <c r="B45" s="111">
        <v>34.667000000000002</v>
      </c>
      <c r="C45" s="99">
        <v>36.504000000000005</v>
      </c>
      <c r="D45" s="99">
        <v>35.426000000000002</v>
      </c>
      <c r="E45" s="99">
        <v>33.669000000000004</v>
      </c>
      <c r="F45" s="72">
        <v>34.494999999999997</v>
      </c>
      <c r="G45" s="101">
        <f t="shared" si="8"/>
        <v>2.4532953161661819E-2</v>
      </c>
      <c r="H45" s="106"/>
      <c r="I45" s="70"/>
      <c r="J45" s="109"/>
      <c r="K45" s="83" t="s">
        <v>52</v>
      </c>
      <c r="L45" s="104"/>
      <c r="M45" s="104"/>
      <c r="N45" s="104"/>
      <c r="O45" s="104"/>
      <c r="P45" s="91" t="s">
        <v>8</v>
      </c>
      <c r="Q45" s="112">
        <v>3191.5680000000002</v>
      </c>
      <c r="R45" s="114">
        <v>3433.9639999999999</v>
      </c>
      <c r="S45" s="114">
        <v>3341.7959999999998</v>
      </c>
      <c r="T45" s="114">
        <v>3208.3449999999998</v>
      </c>
      <c r="U45" s="114">
        <v>3281.5969999999998</v>
      </c>
      <c r="V45" s="101">
        <f t="shared" si="9"/>
        <v>2.2831709183395166E-2</v>
      </c>
      <c r="W45" s="7"/>
      <c r="X45" s="7"/>
      <c r="Y45" s="7"/>
    </row>
    <row r="46" spans="1:25" s="5" customFormat="1">
      <c r="A46" s="91" t="s">
        <v>9</v>
      </c>
      <c r="B46" s="111">
        <v>33.699400000000004</v>
      </c>
      <c r="C46" s="99">
        <v>32.351999999999997</v>
      </c>
      <c r="D46" s="99">
        <v>34.317999999999998</v>
      </c>
      <c r="E46" s="99">
        <v>35.033000000000001</v>
      </c>
      <c r="F46" s="72">
        <v>36.076999999999998</v>
      </c>
      <c r="G46" s="101">
        <f t="shared" si="8"/>
        <v>2.980047383895168E-2</v>
      </c>
      <c r="H46" s="106"/>
      <c r="I46" s="70"/>
      <c r="J46" s="70"/>
      <c r="K46" s="70"/>
      <c r="L46" s="70"/>
      <c r="M46" s="70"/>
      <c r="N46" s="70"/>
      <c r="O46" s="102"/>
      <c r="P46" s="91" t="s">
        <v>9</v>
      </c>
      <c r="Q46" s="112">
        <v>3102.9265999999998</v>
      </c>
      <c r="R46" s="114">
        <v>3038.7759999999998</v>
      </c>
      <c r="S46" s="114">
        <v>3230.4950000000003</v>
      </c>
      <c r="T46" s="114">
        <v>3308.1970000000001</v>
      </c>
      <c r="U46" s="114">
        <v>3451.8820000000001</v>
      </c>
      <c r="V46" s="101">
        <f t="shared" si="9"/>
        <v>4.3433024091370509E-2</v>
      </c>
      <c r="W46" s="7"/>
      <c r="X46" s="7"/>
      <c r="Y46" s="7"/>
    </row>
    <row r="47" spans="1:25" s="5" customFormat="1">
      <c r="A47" s="91" t="s">
        <v>10</v>
      </c>
      <c r="B47" s="111">
        <v>34.907000000000004</v>
      </c>
      <c r="C47" s="99">
        <v>37.545999999999999</v>
      </c>
      <c r="D47" s="99">
        <v>36.183</v>
      </c>
      <c r="E47" s="99">
        <v>35.356999999999999</v>
      </c>
      <c r="F47" s="72">
        <v>34.474000000000004</v>
      </c>
      <c r="G47" s="101">
        <f t="shared" si="8"/>
        <v>-2.4973838278134375E-2</v>
      </c>
      <c r="H47" s="106"/>
      <c r="I47" s="70"/>
      <c r="J47" s="70"/>
      <c r="K47" s="70"/>
      <c r="L47" s="70"/>
      <c r="M47" s="70"/>
      <c r="N47" s="70"/>
      <c r="O47" s="102"/>
      <c r="P47" s="91" t="s">
        <v>10</v>
      </c>
      <c r="Q47" s="112">
        <v>3178.2319999999995</v>
      </c>
      <c r="R47" s="114">
        <v>3504.8359999999998</v>
      </c>
      <c r="S47" s="114">
        <v>3357.239</v>
      </c>
      <c r="T47" s="114">
        <v>3314.047</v>
      </c>
      <c r="U47" s="114">
        <v>3272.663</v>
      </c>
      <c r="V47" s="101">
        <f t="shared" si="9"/>
        <v>-1.2487451143571637E-2</v>
      </c>
      <c r="W47" s="7"/>
      <c r="X47" s="7"/>
      <c r="Y47" s="7"/>
    </row>
    <row r="48" spans="1:25" s="6" customFormat="1" ht="12.95" customHeight="1">
      <c r="A48" s="91" t="s">
        <v>11</v>
      </c>
      <c r="B48" s="111">
        <v>35.828199999999995</v>
      </c>
      <c r="C48" s="99">
        <v>36.624000000000002</v>
      </c>
      <c r="D48" s="99">
        <v>33.285999999999994</v>
      </c>
      <c r="E48" s="99">
        <v>32.480999999999995</v>
      </c>
      <c r="F48" s="72">
        <v>36.186</v>
      </c>
      <c r="G48" s="101">
        <f t="shared" si="8"/>
        <v>0.11406668513900442</v>
      </c>
      <c r="H48" s="106"/>
      <c r="I48" s="83"/>
      <c r="J48" s="83"/>
      <c r="K48" s="83"/>
      <c r="L48" s="83"/>
      <c r="M48" s="83"/>
      <c r="N48" s="83"/>
      <c r="O48" s="102"/>
      <c r="P48" s="91" t="s">
        <v>11</v>
      </c>
      <c r="Q48" s="112">
        <v>3214.8676000000005</v>
      </c>
      <c r="R48" s="114">
        <v>3383.752</v>
      </c>
      <c r="S48" s="114">
        <v>3145.623</v>
      </c>
      <c r="T48" s="114">
        <v>2982.895</v>
      </c>
      <c r="U48" s="114">
        <v>3376.4559999999997</v>
      </c>
      <c r="V48" s="101">
        <f t="shared" si="9"/>
        <v>0.1319392737592171</v>
      </c>
      <c r="W48" s="7"/>
      <c r="X48" s="7"/>
      <c r="Y48" s="7"/>
    </row>
    <row r="49" spans="1:25" s="5" customFormat="1" ht="12.95" customHeight="1">
      <c r="A49" s="91" t="s">
        <v>29</v>
      </c>
      <c r="B49" s="111">
        <v>35.418999999999997</v>
      </c>
      <c r="C49" s="99">
        <v>38.423999999999999</v>
      </c>
      <c r="D49" s="99">
        <v>36.165000000000006</v>
      </c>
      <c r="E49" s="99">
        <v>36.350999999999999</v>
      </c>
      <c r="F49" s="72">
        <v>35.297999999999995</v>
      </c>
      <c r="G49" s="101">
        <f t="shared" si="8"/>
        <v>-2.8967566229264774E-2</v>
      </c>
      <c r="H49" s="106"/>
      <c r="I49" s="70"/>
      <c r="J49" s="70"/>
      <c r="K49" s="70"/>
      <c r="L49" s="70"/>
      <c r="M49" s="70"/>
      <c r="N49" s="70"/>
      <c r="O49" s="102"/>
      <c r="P49" s="91" t="s">
        <v>29</v>
      </c>
      <c r="Q49" s="112">
        <v>3153.1788000000001</v>
      </c>
      <c r="R49" s="114">
        <v>3520.511</v>
      </c>
      <c r="S49" s="114">
        <v>3179.4590000000003</v>
      </c>
      <c r="T49" s="114">
        <v>3367.4450000000002</v>
      </c>
      <c r="U49" s="114">
        <v>3271.9340000000002</v>
      </c>
      <c r="V49" s="101">
        <f t="shared" si="9"/>
        <v>-2.8363046760971566E-2</v>
      </c>
      <c r="W49" s="7"/>
      <c r="X49" s="7"/>
      <c r="Y49" s="7"/>
    </row>
    <row r="50" spans="1:25" s="5" customFormat="1" ht="12.95" customHeight="1">
      <c r="A50" s="91" t="s">
        <v>13</v>
      </c>
      <c r="B50" s="111">
        <v>34.986200000000004</v>
      </c>
      <c r="C50" s="99">
        <v>37.338000000000001</v>
      </c>
      <c r="D50" s="99">
        <v>36.389000000000003</v>
      </c>
      <c r="E50" s="99">
        <v>34.280999999999999</v>
      </c>
      <c r="F50" s="72">
        <v>35.741</v>
      </c>
      <c r="G50" s="101">
        <f t="shared" si="8"/>
        <v>4.2589189346868617E-2</v>
      </c>
      <c r="H50" s="106"/>
      <c r="I50" s="70"/>
      <c r="J50" s="70"/>
      <c r="K50" s="70"/>
      <c r="L50" s="70"/>
      <c r="M50" s="70"/>
      <c r="N50" s="70"/>
      <c r="O50" s="102"/>
      <c r="P50" s="91" t="s">
        <v>13</v>
      </c>
      <c r="Q50" s="112">
        <v>3138.3463999999999</v>
      </c>
      <c r="R50" s="114">
        <v>3448.5120000000002</v>
      </c>
      <c r="S50" s="114">
        <v>3351.223</v>
      </c>
      <c r="T50" s="114">
        <v>3155.9990000000003</v>
      </c>
      <c r="U50" s="114">
        <v>3333.0189999999998</v>
      </c>
      <c r="V50" s="101">
        <f t="shared" si="9"/>
        <v>5.6090005098227147E-2</v>
      </c>
      <c r="W50" s="7"/>
      <c r="X50" s="7"/>
      <c r="Y50" s="7"/>
    </row>
    <row r="51" spans="1:25" s="5" customFormat="1" ht="12.95" customHeight="1">
      <c r="A51" s="91" t="s">
        <v>14</v>
      </c>
      <c r="B51" s="111">
        <v>37.084799999999994</v>
      </c>
      <c r="C51" s="99">
        <v>36.997</v>
      </c>
      <c r="D51" s="99">
        <v>36.395000000000003</v>
      </c>
      <c r="E51" s="99">
        <v>36.728000000000002</v>
      </c>
      <c r="F51" s="72"/>
      <c r="G51" s="101"/>
      <c r="H51" s="106"/>
      <c r="I51" s="70"/>
      <c r="J51" s="70"/>
      <c r="K51" s="70"/>
      <c r="L51" s="70"/>
      <c r="M51" s="70"/>
      <c r="N51" s="70"/>
      <c r="O51" s="102"/>
      <c r="P51" s="91" t="s">
        <v>14</v>
      </c>
      <c r="Q51" s="112">
        <v>3375.9047999999993</v>
      </c>
      <c r="R51" s="114">
        <v>3455.2979999999998</v>
      </c>
      <c r="S51" s="114">
        <v>3382.8310000000001</v>
      </c>
      <c r="T51" s="114">
        <v>3408.904</v>
      </c>
      <c r="U51" s="114"/>
      <c r="V51" s="101"/>
      <c r="W51" s="7"/>
      <c r="X51" s="7"/>
      <c r="Y51" s="7"/>
    </row>
    <row r="52" spans="1:25" s="5" customFormat="1" ht="12.95" customHeight="1">
      <c r="A52" s="91" t="s">
        <v>15</v>
      </c>
      <c r="B52" s="111">
        <v>34.457799999999999</v>
      </c>
      <c r="C52" s="99">
        <v>35.627000000000002</v>
      </c>
      <c r="D52" s="99">
        <v>35.977999999999994</v>
      </c>
      <c r="E52" s="99">
        <v>37.176000000000002</v>
      </c>
      <c r="F52" s="72"/>
      <c r="G52" s="227"/>
      <c r="H52" s="106"/>
      <c r="I52" s="70"/>
      <c r="J52" s="70"/>
      <c r="K52" s="70"/>
      <c r="L52" s="70"/>
      <c r="M52" s="70"/>
      <c r="N52" s="70"/>
      <c r="O52" s="102"/>
      <c r="P52" s="91" t="s">
        <v>15</v>
      </c>
      <c r="Q52" s="112">
        <v>3183.0252</v>
      </c>
      <c r="R52" s="114">
        <v>3371.5389999999998</v>
      </c>
      <c r="S52" s="114">
        <v>3402.4849999999997</v>
      </c>
      <c r="T52" s="114">
        <v>3506.6120000000001</v>
      </c>
      <c r="U52" s="114"/>
      <c r="V52" s="227"/>
      <c r="W52" s="7"/>
      <c r="X52" s="7"/>
      <c r="Y52" s="7"/>
    </row>
    <row r="53" spans="1:25" s="5" customFormat="1" ht="12.95" customHeight="1">
      <c r="A53" s="91" t="s">
        <v>16</v>
      </c>
      <c r="B53" s="111">
        <v>34.263600000000004</v>
      </c>
      <c r="C53" s="99">
        <v>39.155000000000001</v>
      </c>
      <c r="D53" s="99">
        <v>37.905000000000001</v>
      </c>
      <c r="E53" s="99">
        <v>34.489000000000004</v>
      </c>
      <c r="F53" s="72"/>
      <c r="G53" s="227"/>
      <c r="H53" s="106"/>
      <c r="I53" s="70"/>
      <c r="J53" s="70"/>
      <c r="K53" s="73"/>
      <c r="L53" s="70"/>
      <c r="M53" s="70"/>
      <c r="N53" s="70"/>
      <c r="O53" s="102"/>
      <c r="P53" s="91" t="s">
        <v>16</v>
      </c>
      <c r="Q53" s="112">
        <v>3165.4621999999999</v>
      </c>
      <c r="R53" s="114">
        <v>3709.1390000000001</v>
      </c>
      <c r="S53" s="114">
        <v>3576.7180000000003</v>
      </c>
      <c r="T53" s="114">
        <v>3270.6179999999999</v>
      </c>
      <c r="U53" s="114"/>
      <c r="V53" s="227"/>
      <c r="W53" s="7"/>
      <c r="X53" s="7"/>
      <c r="Y53" s="7"/>
    </row>
    <row r="54" spans="1:25" s="5" customFormat="1" ht="12.95" customHeight="1">
      <c r="A54" s="93" t="s">
        <v>68</v>
      </c>
      <c r="B54" s="71"/>
      <c r="C54" s="71">
        <f>(C42+C43+C44+C45+C46+C47+C48+C49)</f>
        <v>296.67599999999999</v>
      </c>
      <c r="D54" s="71">
        <f>(D42+D43+D44+D45+D46+D47+D48+D49)</f>
        <v>289.673</v>
      </c>
      <c r="E54" s="71">
        <f>(E42+E43+E44+E45+E46+E47+E48+E49)</f>
        <v>280.93399999999997</v>
      </c>
      <c r="F54" s="71">
        <f>(F42+F43+F44+F45+F46+F47+F48+F49)</f>
        <v>287.05</v>
      </c>
      <c r="G54" s="206"/>
      <c r="H54" s="70"/>
      <c r="I54" s="70"/>
      <c r="J54" s="70"/>
      <c r="K54" s="73"/>
      <c r="L54" s="70"/>
      <c r="M54" s="70"/>
      <c r="N54" s="70"/>
      <c r="O54" s="70"/>
      <c r="P54" s="93" t="s">
        <v>68</v>
      </c>
      <c r="Q54" s="71">
        <f>SUM(Q42:Q47)</f>
        <v>19386.839399999997</v>
      </c>
      <c r="R54" s="71">
        <f t="shared" ref="R54:U54" si="10">SUM(R42:R47)</f>
        <v>20938.742999999999</v>
      </c>
      <c r="S54" s="71">
        <f t="shared" si="10"/>
        <v>20795.212000000003</v>
      </c>
      <c r="T54" s="71">
        <f t="shared" si="10"/>
        <v>20085.728999999999</v>
      </c>
      <c r="U54" s="71">
        <f t="shared" si="10"/>
        <v>20566.080000000002</v>
      </c>
      <c r="V54" s="206"/>
      <c r="W54" s="7"/>
      <c r="X54" s="7"/>
    </row>
    <row r="55" spans="1:25" s="5" customFormat="1" ht="12.95" customHeight="1">
      <c r="A55" s="93" t="s">
        <v>48</v>
      </c>
      <c r="B55" s="71"/>
      <c r="C55" s="71">
        <f>(C42+C43+C44+C45+C46+C47+C48+C49+C50+C51+C52+C53)</f>
        <v>445.79300000000001</v>
      </c>
      <c r="D55" s="71">
        <f>(D42+D43+D44+D45+D46+D47+D48+D49+D50+D51+D52+D53)</f>
        <v>436.34000000000003</v>
      </c>
      <c r="E55" s="71">
        <f>(E42+E43+E44+E45+E46+E47+E48+E49+E50+E51+E52+E53)</f>
        <v>423.60799999999995</v>
      </c>
      <c r="F55" s="71"/>
      <c r="G55" s="206"/>
      <c r="H55" s="70"/>
      <c r="I55" s="70"/>
      <c r="J55" s="70"/>
      <c r="K55" s="73"/>
      <c r="L55" s="70"/>
      <c r="M55" s="70"/>
      <c r="N55" s="70"/>
      <c r="O55" s="70"/>
      <c r="P55" s="93" t="s">
        <v>48</v>
      </c>
      <c r="Q55" s="71">
        <f>SUM(Q42:Q53)</f>
        <v>38617.624400000001</v>
      </c>
      <c r="R55" s="71">
        <f t="shared" ref="R55:T55" si="11">SUM(R42:R53)</f>
        <v>41827.493999999999</v>
      </c>
      <c r="S55" s="71">
        <f t="shared" si="11"/>
        <v>40833.550999999999</v>
      </c>
      <c r="T55" s="71">
        <f t="shared" si="11"/>
        <v>39778.202000000005</v>
      </c>
      <c r="U55" s="71"/>
      <c r="V55" s="206"/>
      <c r="W55" s="7"/>
      <c r="X55" s="7"/>
    </row>
    <row r="56" spans="1:25" s="5" customFormat="1" ht="12.95" customHeight="1">
      <c r="A56" s="228" t="s">
        <v>49</v>
      </c>
      <c r="B56" s="229"/>
      <c r="C56" s="229"/>
      <c r="D56" s="230">
        <f>D55/C55-1</f>
        <v>-2.1204909004851946E-2</v>
      </c>
      <c r="E56" s="230">
        <f>E55/D55-1</f>
        <v>-2.9179080533529134E-2</v>
      </c>
      <c r="F56" s="229"/>
      <c r="G56" s="225">
        <f>(F42+F43+F44+F45+F46+F47+F48+F49+F50)/(E42+E43+E44+E45+E46+E47+E48+E49+E50)-1</f>
        <v>2.4034389226400998E-2</v>
      </c>
      <c r="H56" s="70"/>
      <c r="I56" s="70"/>
      <c r="J56" s="70"/>
      <c r="K56" s="73"/>
      <c r="L56" s="70"/>
      <c r="M56" s="70"/>
      <c r="N56" s="70"/>
      <c r="O56" s="70"/>
      <c r="P56" s="94" t="s">
        <v>49</v>
      </c>
      <c r="Q56" s="90"/>
      <c r="R56" s="90"/>
      <c r="S56" s="230">
        <f>S55/R55-1</f>
        <v>-2.3762910586993313E-2</v>
      </c>
      <c r="T56" s="230">
        <f>T55/S55-1</f>
        <v>-2.5845143862212594E-2</v>
      </c>
      <c r="U56" s="90"/>
      <c r="V56" s="225">
        <f>(U42+U43+U44+U45+U46+U47+U48+U49+U50)/(T42+T43+T44+T45+T46+T47+T48+T49+T50)-1</f>
        <v>3.2286388365963647E-2</v>
      </c>
      <c r="W56" s="7"/>
      <c r="X56" s="7"/>
    </row>
    <row r="57" spans="1:25" ht="15.75">
      <c r="A57" s="73" t="s">
        <v>17</v>
      </c>
      <c r="B57" s="83"/>
      <c r="C57" s="73"/>
      <c r="D57" s="73"/>
      <c r="E57" s="73"/>
      <c r="F57" s="73"/>
      <c r="G57" s="226"/>
      <c r="H57" s="73"/>
      <c r="I57" s="73"/>
      <c r="J57" s="73"/>
      <c r="K57" s="73"/>
      <c r="L57" s="73"/>
      <c r="M57" s="73"/>
      <c r="N57" s="73"/>
      <c r="O57" s="73"/>
      <c r="P57" s="73" t="s">
        <v>17</v>
      </c>
      <c r="Q57" s="83"/>
      <c r="R57" s="73"/>
      <c r="S57" s="115"/>
      <c r="T57" s="115"/>
      <c r="U57" s="115"/>
      <c r="V57" s="116"/>
    </row>
    <row r="58" spans="1:25" ht="15.75">
      <c r="H58" s="73"/>
      <c r="I58" s="73"/>
      <c r="J58" s="73"/>
      <c r="K58" s="73"/>
      <c r="L58" s="73"/>
      <c r="M58" s="73"/>
      <c r="N58" s="73"/>
      <c r="O58" s="73"/>
    </row>
    <row r="66" spans="5:5" ht="13.5">
      <c r="E66" s="70"/>
    </row>
  </sheetData>
  <sheetProtection selectLockedCells="1" selectUnlockedCells="1"/>
  <mergeCells count="40">
    <mergeCell ref="D40:D41"/>
    <mergeCell ref="Q40:Q41"/>
    <mergeCell ref="A40:A41"/>
    <mergeCell ref="B40:B41"/>
    <mergeCell ref="C40:C41"/>
    <mergeCell ref="G40:G41"/>
    <mergeCell ref="E40:E41"/>
    <mergeCell ref="V40:V41"/>
    <mergeCell ref="F40:F41"/>
    <mergeCell ref="U40:U41"/>
    <mergeCell ref="J42:O42"/>
    <mergeCell ref="P40:P41"/>
    <mergeCell ref="T40:T41"/>
    <mergeCell ref="R40:R41"/>
    <mergeCell ref="S40:S41"/>
    <mergeCell ref="D12:D13"/>
    <mergeCell ref="S12:S13"/>
    <mergeCell ref="C37:P37"/>
    <mergeCell ref="F12:F13"/>
    <mergeCell ref="U12:U13"/>
    <mergeCell ref="C12:C13"/>
    <mergeCell ref="G12:G13"/>
    <mergeCell ref="P12:P13"/>
    <mergeCell ref="Q12:Q13"/>
    <mergeCell ref="A9:G9"/>
    <mergeCell ref="P9:V9"/>
    <mergeCell ref="I11:O11"/>
    <mergeCell ref="H39:M39"/>
    <mergeCell ref="I9:M9"/>
    <mergeCell ref="A10:G10"/>
    <mergeCell ref="P10:V10"/>
    <mergeCell ref="A12:A13"/>
    <mergeCell ref="B12:B13"/>
    <mergeCell ref="V12:V13"/>
    <mergeCell ref="I13:K13"/>
    <mergeCell ref="I10:O10"/>
    <mergeCell ref="E12:E13"/>
    <mergeCell ref="T12:T13"/>
    <mergeCell ref="R12:R13"/>
    <mergeCell ref="A36:V36"/>
  </mergeCells>
  <conditionalFormatting sqref="F14:F25">
    <cfRule type="cellIs" dxfId="23" priority="18" operator="between">
      <formula>0</formula>
      <formula>0</formula>
    </cfRule>
  </conditionalFormatting>
  <conditionalFormatting sqref="F42:F53">
    <cfRule type="cellIs" dxfId="22" priority="16" operator="between">
      <formula>0</formula>
      <formula>0</formula>
    </cfRule>
  </conditionalFormatting>
  <conditionalFormatting sqref="U42:U53">
    <cfRule type="cellIs" dxfId="21" priority="14" operator="between">
      <formula>0</formula>
      <formula>0</formula>
    </cfRule>
  </conditionalFormatting>
  <conditionalFormatting sqref="U14:U25">
    <cfRule type="cellIs" dxfId="20" priority="12" operator="between">
      <formula>0</formula>
      <formula>0</formula>
    </cfRule>
  </conditionalFormatting>
  <conditionalFormatting sqref="G14:G22">
    <cfRule type="cellIs" dxfId="19" priority="8" operator="between">
      <formula>0</formula>
      <formula>0</formula>
    </cfRule>
  </conditionalFormatting>
  <conditionalFormatting sqref="G23:G25">
    <cfRule type="cellIs" dxfId="18" priority="7" operator="between">
      <formula>0</formula>
      <formula>0</formula>
    </cfRule>
  </conditionalFormatting>
  <conditionalFormatting sqref="V14:V22">
    <cfRule type="cellIs" dxfId="17" priority="6" operator="between">
      <formula>0</formula>
      <formula>0</formula>
    </cfRule>
  </conditionalFormatting>
  <conditionalFormatting sqref="V23:V25">
    <cfRule type="cellIs" dxfId="16" priority="5" operator="between">
      <formula>0</formula>
      <formula>0</formula>
    </cfRule>
  </conditionalFormatting>
  <conditionalFormatting sqref="V42:V50">
    <cfRule type="cellIs" dxfId="15" priority="4" operator="between">
      <formula>0</formula>
      <formula>0</formula>
    </cfRule>
  </conditionalFormatting>
  <conditionalFormatting sqref="V51:V53">
    <cfRule type="cellIs" dxfId="14" priority="3" operator="between">
      <formula>0</formula>
      <formula>0</formula>
    </cfRule>
  </conditionalFormatting>
  <conditionalFormatting sqref="G42:G50">
    <cfRule type="cellIs" dxfId="13" priority="2" operator="between">
      <formula>0</formula>
      <formula>0</formula>
    </cfRule>
  </conditionalFormatting>
  <conditionalFormatting sqref="G51:G53">
    <cfRule type="cellIs" dxfId="12" priority="1" operator="between">
      <formula>0</formula>
      <formula>0</formula>
    </cfRule>
  </conditionalFormatting>
  <pageMargins left="0.2361111111111111" right="0.17430555555555555" top="0.2013888888888889" bottom="0.2326388888888889" header="0.51180555555555551" footer="0.51180555555555551"/>
  <pageSetup paperSize="9" scale="75" firstPageNumber="0" orientation="landscape" horizontalDpi="300" verticalDpi="3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Y77"/>
  <sheetViews>
    <sheetView zoomScale="90" zoomScaleNormal="90" workbookViewId="0">
      <selection activeCell="R1" sqref="R1"/>
    </sheetView>
  </sheetViews>
  <sheetFormatPr baseColWidth="10" defaultColWidth="11.5703125" defaultRowHeight="12.75"/>
  <cols>
    <col min="1" max="1" width="26.28515625" style="1" customWidth="1"/>
    <col min="2" max="2" width="9.5703125" style="1" customWidth="1"/>
    <col min="3" max="6" width="8.140625" style="1" customWidth="1"/>
    <col min="7" max="7" width="10.5703125" style="1" customWidth="1"/>
    <col min="8" max="15" width="11.5703125" style="1"/>
    <col min="16" max="16" width="19.28515625" style="1" customWidth="1"/>
    <col min="17" max="17" width="10.140625" style="1" customWidth="1"/>
    <col min="18" max="21" width="8.5703125" style="1" customWidth="1"/>
    <col min="22" max="22" width="10.5703125" style="1" customWidth="1"/>
    <col min="23" max="23" width="11" style="1" customWidth="1"/>
    <col min="24" max="16384" width="11.5703125" style="1"/>
  </cols>
  <sheetData>
    <row r="1" spans="1:24">
      <c r="R1" s="329" t="str">
        <f>HYPERLINK("#'"&amp;"Méthodologie&amp;navigation"&amp;"'!A1","Retour Méthodologie&amp;navigation")</f>
        <v>Retour Méthodologie&amp;navigation</v>
      </c>
    </row>
    <row r="7" spans="1:24" s="76" customFormat="1" ht="18.75">
      <c r="A7" s="75" t="s">
        <v>41</v>
      </c>
      <c r="B7" s="75"/>
      <c r="Q7" s="77"/>
      <c r="W7" s="73"/>
    </row>
    <row r="8" spans="1:24" s="73" customFormat="1" ht="17.100000000000001" customHeight="1"/>
    <row r="9" spans="1:24" s="73" customFormat="1" ht="14.25" customHeight="1">
      <c r="A9" s="299" t="s">
        <v>70</v>
      </c>
      <c r="B9" s="299"/>
      <c r="C9" s="299"/>
      <c r="D9" s="299"/>
      <c r="E9" s="299"/>
      <c r="F9" s="299"/>
      <c r="G9" s="299"/>
      <c r="I9" s="322"/>
      <c r="J9" s="322"/>
      <c r="K9" s="322"/>
      <c r="L9" s="322"/>
      <c r="M9" s="322"/>
      <c r="N9" s="98"/>
      <c r="P9" s="299" t="s">
        <v>70</v>
      </c>
      <c r="Q9" s="299"/>
      <c r="R9" s="299"/>
      <c r="S9" s="299"/>
      <c r="T9" s="299"/>
      <c r="U9" s="299"/>
      <c r="V9" s="299"/>
      <c r="W9" s="70"/>
    </row>
    <row r="10" spans="1:24" s="70" customFormat="1" ht="13.15" customHeight="1">
      <c r="A10" s="299" t="s">
        <v>71</v>
      </c>
      <c r="B10" s="299"/>
      <c r="C10" s="299"/>
      <c r="D10" s="299"/>
      <c r="E10" s="299"/>
      <c r="F10" s="299"/>
      <c r="G10" s="299"/>
      <c r="I10" s="297" t="str">
        <f>CONCATENATE("Evolution des volumes de"," ",A9," abattus : "," stable entre 2022 et 2023")</f>
        <v>Evolution des volumes de Porcs charcutiers  abattus :  stable entre 2022 et 2023</v>
      </c>
      <c r="J10" s="297"/>
      <c r="K10" s="297"/>
      <c r="L10" s="297"/>
      <c r="M10" s="297"/>
      <c r="N10" s="297"/>
      <c r="O10" s="297"/>
      <c r="P10" s="320" t="s">
        <v>72</v>
      </c>
      <c r="Q10" s="320"/>
      <c r="R10" s="320"/>
      <c r="S10" s="320"/>
      <c r="T10" s="320"/>
      <c r="U10" s="320"/>
      <c r="V10" s="320"/>
    </row>
    <row r="11" spans="1:24" s="223" customFormat="1" ht="16.899999999999999" customHeight="1">
      <c r="C11" s="224"/>
      <c r="D11" s="224"/>
      <c r="E11" s="224"/>
      <c r="F11" s="224"/>
      <c r="I11" s="297" t="str">
        <f>CONCATENATE(TEXT(V28,"0,0%"), "sur les 9 premiers mois de l'année en 2023 et2024")</f>
        <v>5,4%sur les 9 premiers mois de l'année en 2023 et2024</v>
      </c>
      <c r="J11" s="297"/>
      <c r="K11" s="297"/>
      <c r="L11" s="297"/>
      <c r="M11" s="297"/>
      <c r="N11" s="297"/>
      <c r="O11" s="297"/>
      <c r="R11" s="224"/>
      <c r="S11" s="224"/>
      <c r="T11" s="224"/>
      <c r="U11" s="224"/>
    </row>
    <row r="12" spans="1:24" s="70" customFormat="1" ht="14.85" customHeight="1">
      <c r="A12" s="295" t="s">
        <v>4</v>
      </c>
      <c r="B12" s="292" t="s">
        <v>81</v>
      </c>
      <c r="C12" s="292">
        <v>2021</v>
      </c>
      <c r="D12" s="292">
        <v>2022</v>
      </c>
      <c r="E12" s="292">
        <v>2023</v>
      </c>
      <c r="F12" s="292">
        <v>2024</v>
      </c>
      <c r="G12" s="290" t="s">
        <v>92</v>
      </c>
      <c r="P12" s="295" t="s">
        <v>56</v>
      </c>
      <c r="Q12" s="292" t="s">
        <v>81</v>
      </c>
      <c r="R12" s="292">
        <v>2021</v>
      </c>
      <c r="S12" s="292">
        <v>2022</v>
      </c>
      <c r="T12" s="292">
        <v>2023</v>
      </c>
      <c r="U12" s="292">
        <v>2024</v>
      </c>
      <c r="V12" s="290" t="s">
        <v>92</v>
      </c>
    </row>
    <row r="13" spans="1:24" s="70" customFormat="1" ht="22.35" customHeight="1">
      <c r="A13" s="296"/>
      <c r="B13" s="293"/>
      <c r="C13" s="293"/>
      <c r="D13" s="293"/>
      <c r="E13" s="293"/>
      <c r="F13" s="293"/>
      <c r="G13" s="291"/>
      <c r="I13" s="302"/>
      <c r="J13" s="302"/>
      <c r="K13" s="302"/>
      <c r="P13" s="296"/>
      <c r="Q13" s="293"/>
      <c r="R13" s="293"/>
      <c r="S13" s="293"/>
      <c r="T13" s="293"/>
      <c r="U13" s="293"/>
      <c r="V13" s="291"/>
      <c r="W13" s="84"/>
    </row>
    <row r="14" spans="1:24" s="70" customFormat="1">
      <c r="A14" s="91" t="s">
        <v>5</v>
      </c>
      <c r="B14" s="111">
        <v>85.243199999999987</v>
      </c>
      <c r="C14" s="72">
        <v>79.753999999999991</v>
      </c>
      <c r="D14" s="72">
        <v>82.679999999999993</v>
      </c>
      <c r="E14" s="72">
        <v>82.149000000000001</v>
      </c>
      <c r="F14" s="72">
        <v>86.65</v>
      </c>
      <c r="G14" s="101">
        <f>F14/E14-1</f>
        <v>5.4790685218322865E-2</v>
      </c>
      <c r="H14" s="106"/>
      <c r="O14" s="102"/>
      <c r="P14" s="91" t="s">
        <v>5</v>
      </c>
      <c r="Q14" s="112">
        <v>8170.7858000000006</v>
      </c>
      <c r="R14" s="114">
        <v>7862.768</v>
      </c>
      <c r="S14" s="114">
        <v>8210.7090000000007</v>
      </c>
      <c r="T14" s="114">
        <v>8071.07</v>
      </c>
      <c r="U14" s="114">
        <v>8652.8639999999996</v>
      </c>
      <c r="V14" s="101">
        <f>U14/T14-1</f>
        <v>7.2083874876565313E-2</v>
      </c>
      <c r="W14" s="84"/>
      <c r="X14" s="84"/>
    </row>
    <row r="15" spans="1:24" s="70" customFormat="1">
      <c r="A15" s="91" t="s">
        <v>6</v>
      </c>
      <c r="B15" s="111">
        <v>80.479599999999991</v>
      </c>
      <c r="C15" s="72">
        <v>77.92</v>
      </c>
      <c r="D15" s="72">
        <v>77.566999999999993</v>
      </c>
      <c r="E15" s="72">
        <v>73.286000000000001</v>
      </c>
      <c r="F15" s="72">
        <v>81.272999999999996</v>
      </c>
      <c r="G15" s="101">
        <f t="shared" ref="G15:G22" si="0">F15/E15-1</f>
        <v>0.1089839805692765</v>
      </c>
      <c r="H15" s="106"/>
      <c r="O15" s="102"/>
      <c r="P15" s="91" t="s">
        <v>6</v>
      </c>
      <c r="Q15" s="112">
        <v>7695.1224000000002</v>
      </c>
      <c r="R15" s="114">
        <v>7645.3630000000003</v>
      </c>
      <c r="S15" s="114">
        <v>7697.3029999999999</v>
      </c>
      <c r="T15" s="114">
        <v>7199.42</v>
      </c>
      <c r="U15" s="114">
        <v>8076.8189999999995</v>
      </c>
      <c r="V15" s="101">
        <f t="shared" ref="V15:V22" si="1">U15/T15-1</f>
        <v>0.12187078959138375</v>
      </c>
      <c r="W15" s="84"/>
      <c r="X15" s="84"/>
    </row>
    <row r="16" spans="1:24" s="70" customFormat="1">
      <c r="A16" s="91" t="s">
        <v>7</v>
      </c>
      <c r="B16" s="111">
        <v>83.384600000000006</v>
      </c>
      <c r="C16" s="72">
        <v>87.38</v>
      </c>
      <c r="D16" s="72">
        <v>86.891999999999996</v>
      </c>
      <c r="E16" s="72">
        <v>80.781999999999996</v>
      </c>
      <c r="F16" s="72">
        <v>76.844000000000008</v>
      </c>
      <c r="G16" s="101">
        <f t="shared" si="0"/>
        <v>-4.8748483573073043E-2</v>
      </c>
      <c r="H16" s="106"/>
      <c r="O16" s="102"/>
      <c r="P16" s="91" t="s">
        <v>7</v>
      </c>
      <c r="Q16" s="112">
        <v>7914.4428000000016</v>
      </c>
      <c r="R16" s="114">
        <v>8523.1309999999994</v>
      </c>
      <c r="S16" s="114">
        <v>8503.3719999999994</v>
      </c>
      <c r="T16" s="114">
        <v>7912.4889999999996</v>
      </c>
      <c r="U16" s="114">
        <v>7616.9409999999998</v>
      </c>
      <c r="V16" s="101">
        <f t="shared" si="1"/>
        <v>-3.7352089841767855E-2</v>
      </c>
      <c r="W16" s="84"/>
      <c r="X16" s="84"/>
    </row>
    <row r="17" spans="1:25" s="70" customFormat="1">
      <c r="A17" s="91" t="s">
        <v>8</v>
      </c>
      <c r="B17" s="111">
        <v>80.009799999999998</v>
      </c>
      <c r="C17" s="72">
        <v>78.632000000000005</v>
      </c>
      <c r="D17" s="72">
        <v>76.112000000000009</v>
      </c>
      <c r="E17" s="72">
        <v>72.307000000000002</v>
      </c>
      <c r="F17" s="72">
        <v>78.280999999999992</v>
      </c>
      <c r="G17" s="101">
        <f t="shared" si="0"/>
        <v>8.2619939978148649E-2</v>
      </c>
      <c r="H17" s="106"/>
      <c r="O17" s="102"/>
      <c r="P17" s="91" t="s">
        <v>8</v>
      </c>
      <c r="Q17" s="112">
        <v>7596.5820000000003</v>
      </c>
      <c r="R17" s="114">
        <v>7635.5940000000001</v>
      </c>
      <c r="S17" s="114">
        <v>7446.6449999999995</v>
      </c>
      <c r="T17" s="114">
        <v>7130.4139999999998</v>
      </c>
      <c r="U17" s="114">
        <v>7730.0279999999993</v>
      </c>
      <c r="V17" s="101">
        <f t="shared" si="1"/>
        <v>8.4092452415806429E-2</v>
      </c>
      <c r="W17" s="84"/>
      <c r="X17" s="84"/>
    </row>
    <row r="18" spans="1:25" s="70" customFormat="1">
      <c r="A18" s="91" t="s">
        <v>9</v>
      </c>
      <c r="B18" s="111">
        <v>79.974800000000002</v>
      </c>
      <c r="C18" s="72">
        <v>74.545000000000002</v>
      </c>
      <c r="D18" s="72">
        <v>79.86699999999999</v>
      </c>
      <c r="E18" s="72">
        <v>76.304000000000002</v>
      </c>
      <c r="F18" s="72">
        <v>78.227000000000004</v>
      </c>
      <c r="G18" s="101">
        <f t="shared" si="0"/>
        <v>2.5201824281820162E-2</v>
      </c>
      <c r="H18" s="106"/>
      <c r="O18" s="102"/>
      <c r="P18" s="91" t="s">
        <v>9</v>
      </c>
      <c r="Q18" s="112">
        <v>7574.7066000000004</v>
      </c>
      <c r="R18" s="114">
        <v>7270.7820000000002</v>
      </c>
      <c r="S18" s="114">
        <v>7759.68</v>
      </c>
      <c r="T18" s="114">
        <v>7487.0550000000003</v>
      </c>
      <c r="U18" s="114">
        <v>7792.39</v>
      </c>
      <c r="V18" s="101">
        <f t="shared" si="1"/>
        <v>4.0781722586517688E-2</v>
      </c>
      <c r="W18" s="84"/>
      <c r="X18" s="84"/>
    </row>
    <row r="19" spans="1:25" s="70" customFormat="1">
      <c r="A19" s="91" t="s">
        <v>10</v>
      </c>
      <c r="B19" s="111">
        <v>80.040199999999999</v>
      </c>
      <c r="C19" s="72">
        <v>81.822000000000003</v>
      </c>
      <c r="D19" s="72">
        <v>80.263999999999996</v>
      </c>
      <c r="E19" s="72">
        <v>75.248000000000005</v>
      </c>
      <c r="F19" s="72">
        <v>75.081999999999994</v>
      </c>
      <c r="G19" s="101">
        <f t="shared" si="0"/>
        <v>-2.2060386987030611E-3</v>
      </c>
      <c r="H19" s="106"/>
      <c r="O19" s="102"/>
      <c r="P19" s="91" t="s">
        <v>10</v>
      </c>
      <c r="Q19" s="112">
        <v>7502.3297999999995</v>
      </c>
      <c r="R19" s="114">
        <v>7890.8959999999997</v>
      </c>
      <c r="S19" s="114">
        <v>7703.4459999999999</v>
      </c>
      <c r="T19" s="114">
        <v>7313.0119999999997</v>
      </c>
      <c r="U19" s="114">
        <v>7408.8510000000006</v>
      </c>
      <c r="V19" s="101">
        <f t="shared" si="1"/>
        <v>1.310527044123555E-2</v>
      </c>
      <c r="W19" s="84"/>
      <c r="X19" s="84"/>
    </row>
    <row r="20" spans="1:25" s="83" customFormat="1" ht="12.95" customHeight="1">
      <c r="A20" s="91" t="s">
        <v>11</v>
      </c>
      <c r="B20" s="111">
        <v>83.701400000000007</v>
      </c>
      <c r="C20" s="72">
        <v>81.192000000000007</v>
      </c>
      <c r="D20" s="72">
        <v>74.592999999999989</v>
      </c>
      <c r="E20" s="72">
        <v>74.248999999999995</v>
      </c>
      <c r="F20" s="72">
        <v>84.02</v>
      </c>
      <c r="G20" s="101">
        <f t="shared" si="0"/>
        <v>0.13159773195598601</v>
      </c>
      <c r="H20" s="106"/>
      <c r="O20" s="102"/>
      <c r="P20" s="91" t="s">
        <v>11</v>
      </c>
      <c r="Q20" s="112">
        <v>7785.5093999999999</v>
      </c>
      <c r="R20" s="114">
        <v>7769.2249999999995</v>
      </c>
      <c r="S20" s="114">
        <v>7388.6229999999996</v>
      </c>
      <c r="T20" s="114">
        <v>7097.3330000000005</v>
      </c>
      <c r="U20" s="114">
        <v>8164.6949999999997</v>
      </c>
      <c r="V20" s="101">
        <f t="shared" si="1"/>
        <v>0.15038916731115748</v>
      </c>
      <c r="W20" s="84"/>
      <c r="X20" s="84"/>
    </row>
    <row r="21" spans="1:25" s="70" customFormat="1" ht="12.95" customHeight="1">
      <c r="A21" s="91" t="s">
        <v>29</v>
      </c>
      <c r="B21" s="111">
        <v>83.8172</v>
      </c>
      <c r="C21" s="72">
        <v>83.942999999999998</v>
      </c>
      <c r="D21" s="72">
        <v>82.709000000000003</v>
      </c>
      <c r="E21" s="72">
        <v>80.046999999999997</v>
      </c>
      <c r="F21" s="72">
        <v>79.054999999999993</v>
      </c>
      <c r="G21" s="101">
        <f t="shared" si="0"/>
        <v>-1.239271927742458E-2</v>
      </c>
      <c r="H21" s="106"/>
      <c r="O21" s="102"/>
      <c r="P21" s="91" t="s">
        <v>29</v>
      </c>
      <c r="Q21" s="112">
        <v>7676.6981999999989</v>
      </c>
      <c r="R21" s="114">
        <v>7957.9719999999998</v>
      </c>
      <c r="S21" s="114">
        <v>7687.4870000000001</v>
      </c>
      <c r="T21" s="114">
        <v>7632.7889999999998</v>
      </c>
      <c r="U21" s="114">
        <v>7555.0070000000005</v>
      </c>
      <c r="V21" s="101">
        <f t="shared" si="1"/>
        <v>-1.0190508344983584E-2</v>
      </c>
      <c r="W21" s="84"/>
      <c r="X21" s="84"/>
    </row>
    <row r="22" spans="1:25" s="70" customFormat="1" ht="12.95" customHeight="1">
      <c r="A22" s="91" t="s">
        <v>13</v>
      </c>
      <c r="B22" s="111">
        <v>79.267799999999994</v>
      </c>
      <c r="C22" s="72">
        <v>80.713999999999999</v>
      </c>
      <c r="D22" s="72">
        <v>79.154000000000011</v>
      </c>
      <c r="E22" s="72">
        <v>75.146000000000001</v>
      </c>
      <c r="F22" s="72">
        <v>79.347000000000008</v>
      </c>
      <c r="G22" s="101">
        <f t="shared" si="0"/>
        <v>5.5904505895190804E-2</v>
      </c>
      <c r="H22" s="106"/>
      <c r="O22" s="102"/>
      <c r="P22" s="91" t="s">
        <v>13</v>
      </c>
      <c r="Q22" s="112">
        <v>7321.0913999999993</v>
      </c>
      <c r="R22" s="114">
        <v>7693.7</v>
      </c>
      <c r="S22" s="114">
        <v>7508.9210000000003</v>
      </c>
      <c r="T22" s="114">
        <v>7164.7730000000001</v>
      </c>
      <c r="U22" s="114">
        <v>7653.8949999999995</v>
      </c>
      <c r="V22" s="101">
        <f t="shared" si="1"/>
        <v>6.8267619923199074E-2</v>
      </c>
      <c r="W22" s="84"/>
      <c r="X22" s="84"/>
    </row>
    <row r="23" spans="1:25" s="70" customFormat="1" ht="12.95" customHeight="1">
      <c r="A23" s="91" t="s">
        <v>14</v>
      </c>
      <c r="B23" s="111">
        <v>84.080000000000013</v>
      </c>
      <c r="C23" s="72">
        <v>78.063000000000002</v>
      </c>
      <c r="D23" s="72">
        <v>80.540000000000006</v>
      </c>
      <c r="E23" s="72">
        <v>80.387999999999991</v>
      </c>
      <c r="F23" s="72"/>
      <c r="G23" s="101"/>
      <c r="H23" s="106"/>
      <c r="O23" s="102"/>
      <c r="P23" s="91" t="s">
        <v>14</v>
      </c>
      <c r="Q23" s="112">
        <v>7857.4600000000009</v>
      </c>
      <c r="R23" s="114">
        <v>7524.1769999999997</v>
      </c>
      <c r="S23" s="114">
        <v>7727.2529999999997</v>
      </c>
      <c r="T23" s="114">
        <v>7722.6869999999999</v>
      </c>
      <c r="U23" s="114"/>
      <c r="V23" s="101"/>
      <c r="W23" s="84"/>
      <c r="X23" s="84"/>
    </row>
    <row r="24" spans="1:25" s="70" customFormat="1" ht="12.95" customHeight="1">
      <c r="A24" s="91" t="s">
        <v>15</v>
      </c>
      <c r="B24" s="111">
        <v>78.530400000000014</v>
      </c>
      <c r="C24" s="72">
        <v>77.945000000000007</v>
      </c>
      <c r="D24" s="72">
        <v>78.734999999999999</v>
      </c>
      <c r="E24" s="72">
        <v>79.128</v>
      </c>
      <c r="F24" s="72"/>
      <c r="G24" s="227"/>
      <c r="H24" s="106"/>
      <c r="O24" s="102"/>
      <c r="P24" s="91" t="s">
        <v>15</v>
      </c>
      <c r="Q24" s="112">
        <v>7436.2475999999997</v>
      </c>
      <c r="R24" s="114">
        <v>7623.6379999999999</v>
      </c>
      <c r="S24" s="114">
        <v>7671.4690000000001</v>
      </c>
      <c r="T24" s="114">
        <v>7705.3320000000003</v>
      </c>
      <c r="U24" s="114"/>
      <c r="V24" s="227"/>
      <c r="W24" s="84"/>
      <c r="X24" s="84"/>
    </row>
    <row r="25" spans="1:25" s="70" customFormat="1" ht="12.95" customHeight="1">
      <c r="A25" s="91" t="s">
        <v>16</v>
      </c>
      <c r="B25" s="111">
        <v>77.556399999999982</v>
      </c>
      <c r="C25" s="72">
        <v>81.36</v>
      </c>
      <c r="D25" s="72">
        <v>80.933000000000007</v>
      </c>
      <c r="E25" s="72">
        <v>73.905000000000001</v>
      </c>
      <c r="F25" s="72"/>
      <c r="G25" s="227"/>
      <c r="H25" s="106"/>
      <c r="O25" s="102"/>
      <c r="P25" s="91" t="s">
        <v>16</v>
      </c>
      <c r="Q25" s="112">
        <v>7353.1632</v>
      </c>
      <c r="R25" s="114">
        <v>7912.3130000000001</v>
      </c>
      <c r="S25" s="114">
        <v>7888.8150000000005</v>
      </c>
      <c r="T25" s="114">
        <v>7238.8490000000002</v>
      </c>
      <c r="U25" s="114"/>
      <c r="V25" s="227"/>
      <c r="W25" s="84"/>
      <c r="X25" s="84"/>
    </row>
    <row r="26" spans="1:25" s="70" customFormat="1" ht="12.95" customHeight="1">
      <c r="A26" s="93" t="s">
        <v>68</v>
      </c>
      <c r="B26" s="71">
        <f>SUM(B14:B19)</f>
        <v>489.13220000000001</v>
      </c>
      <c r="C26" s="71">
        <f t="shared" ref="C26:F26" si="2">SUM(C14:C19)</f>
        <v>480.053</v>
      </c>
      <c r="D26" s="71">
        <f t="shared" si="2"/>
        <v>483.38199999999995</v>
      </c>
      <c r="E26" s="71">
        <f t="shared" si="2"/>
        <v>460.07599999999996</v>
      </c>
      <c r="F26" s="71">
        <f t="shared" si="2"/>
        <v>476.35699999999997</v>
      </c>
      <c r="G26" s="206"/>
      <c r="H26" s="106"/>
      <c r="O26" s="102"/>
      <c r="P26" s="93" t="s">
        <v>68</v>
      </c>
      <c r="Q26" s="71">
        <f>SUM(Q14:Q19)</f>
        <v>46453.969400000002</v>
      </c>
      <c r="R26" s="71">
        <f t="shared" ref="R26:U26" si="3">SUM(R14:R19)</f>
        <v>46828.534000000007</v>
      </c>
      <c r="S26" s="71">
        <f t="shared" si="3"/>
        <v>47321.154999999999</v>
      </c>
      <c r="T26" s="71">
        <f t="shared" si="3"/>
        <v>45113.460000000006</v>
      </c>
      <c r="U26" s="71">
        <f t="shared" si="3"/>
        <v>47277.892999999996</v>
      </c>
      <c r="V26" s="206"/>
      <c r="W26" s="84"/>
      <c r="X26" s="84"/>
    </row>
    <row r="27" spans="1:25" s="73" customFormat="1" ht="15.75">
      <c r="A27" s="93" t="s">
        <v>48</v>
      </c>
      <c r="B27" s="71">
        <f>SUM(B14:B25)</f>
        <v>976.08539999999994</v>
      </c>
      <c r="C27" s="71">
        <f t="shared" ref="C27:E27" si="4">SUM(C14:C25)</f>
        <v>963.2700000000001</v>
      </c>
      <c r="D27" s="71">
        <f t="shared" si="4"/>
        <v>960.04599999999994</v>
      </c>
      <c r="E27" s="71">
        <f t="shared" si="4"/>
        <v>922.93899999999996</v>
      </c>
      <c r="F27" s="71"/>
      <c r="G27" s="206"/>
      <c r="P27" s="93" t="s">
        <v>48</v>
      </c>
      <c r="Q27" s="71">
        <f>SUM(Q14:Q25)</f>
        <v>91884.139200000005</v>
      </c>
      <c r="R27" s="71">
        <f t="shared" ref="R27:T27" si="5">SUM(R14:R25)</f>
        <v>93309.559000000008</v>
      </c>
      <c r="S27" s="71">
        <f t="shared" si="5"/>
        <v>93193.722999999998</v>
      </c>
      <c r="T27" s="71">
        <f t="shared" si="5"/>
        <v>89675.222999999998</v>
      </c>
      <c r="U27" s="71"/>
      <c r="V27" s="206"/>
      <c r="W27" s="84"/>
      <c r="X27" s="84"/>
    </row>
    <row r="28" spans="1:25" ht="13.5">
      <c r="A28" s="94" t="s">
        <v>49</v>
      </c>
      <c r="B28" s="90"/>
      <c r="C28" s="90"/>
      <c r="D28" s="230">
        <f>D27/C27-1</f>
        <v>-3.3469328433358703E-3</v>
      </c>
      <c r="E28" s="230">
        <f>E27/D27-1</f>
        <v>-3.865127295983728E-2</v>
      </c>
      <c r="F28" s="90"/>
      <c r="G28" s="225">
        <f>(F14+F15+F16+F17+F18+F19+F20+F21+F22)/(E14+E15+E16+E17+E18+E19+E20+E21+E22)-1</f>
        <v>4.2436890697559626E-2</v>
      </c>
      <c r="P28" s="94" t="s">
        <v>49</v>
      </c>
      <c r="Q28" s="90"/>
      <c r="R28" s="90"/>
      <c r="S28" s="230">
        <f>S27/R27-1</f>
        <v>-1.241416219746716E-3</v>
      </c>
      <c r="T28" s="230">
        <f>T27/S27-1</f>
        <v>-3.7754688692928418E-2</v>
      </c>
      <c r="U28" s="90"/>
      <c r="V28" s="225">
        <f>(U14+U15+U16+U17+U18+U19+U20+U21+U22)/(T14+T15+T16+T17+T18+T19+T20+T21+T22)-1</f>
        <v>5.4368369436915698E-2</v>
      </c>
      <c r="W28" s="95"/>
      <c r="X28" s="7"/>
      <c r="Y28" s="11"/>
    </row>
    <row r="29" spans="1:25" ht="13.5">
      <c r="A29" s="83"/>
      <c r="B29" s="61"/>
      <c r="C29" s="95"/>
      <c r="D29" s="95"/>
      <c r="E29" s="95"/>
      <c r="F29" s="95"/>
      <c r="G29" s="95"/>
      <c r="P29" s="83"/>
      <c r="Q29" s="61"/>
      <c r="R29" s="95"/>
      <c r="S29" s="95"/>
      <c r="T29" s="95"/>
      <c r="U29" s="95"/>
      <c r="V29" s="95"/>
      <c r="W29" s="7"/>
      <c r="X29" s="7"/>
      <c r="Y29" s="11"/>
    </row>
    <row r="30" spans="1:25" s="70" customFormat="1">
      <c r="A30" s="100" t="s">
        <v>66</v>
      </c>
      <c r="B30" s="220">
        <f>B27/B31</f>
        <v>4.2619050704583217E-2</v>
      </c>
      <c r="C30" s="220">
        <f t="shared" ref="C30:E30" si="6">C27/C31</f>
        <v>4.2160194031343426E-2</v>
      </c>
      <c r="D30" s="220">
        <f t="shared" si="6"/>
        <v>4.2839190144281281E-2</v>
      </c>
      <c r="E30" s="220">
        <f t="shared" si="6"/>
        <v>4.3305945712808075E-2</v>
      </c>
      <c r="F30" s="220">
        <f>SUM(F14:F23)/F31</f>
        <v>4.4929657528244057E-2</v>
      </c>
      <c r="G30" s="220"/>
      <c r="P30" s="100" t="s">
        <v>66</v>
      </c>
      <c r="Q30" s="220">
        <f>Q27/Q31</f>
        <v>4.4020487314173976E-2</v>
      </c>
      <c r="R30" s="220">
        <f t="shared" ref="R30:T30" si="7">R27/R31</f>
        <v>4.355713364337549E-2</v>
      </c>
      <c r="S30" s="220">
        <f t="shared" si="7"/>
        <v>4.4559877228504623E-2</v>
      </c>
      <c r="T30" s="220">
        <f t="shared" si="7"/>
        <v>4.4778718350510532E-2</v>
      </c>
      <c r="U30" s="220">
        <f>SUM(U14:U23)/U31</f>
        <v>4.6478274529533611E-2</v>
      </c>
      <c r="V30" s="220"/>
      <c r="W30" s="84"/>
      <c r="X30" s="84"/>
      <c r="Y30" s="102"/>
    </row>
    <row r="31" spans="1:25" ht="13.5">
      <c r="A31" s="100" t="s">
        <v>65</v>
      </c>
      <c r="B31" s="217">
        <v>22902.560799999999</v>
      </c>
      <c r="C31" s="218">
        <v>22847.855</v>
      </c>
      <c r="D31" s="218">
        <v>22410.460999999999</v>
      </c>
      <c r="E31" s="218">
        <v>21312.062000000002</v>
      </c>
      <c r="F31" s="218">
        <v>15997.874</v>
      </c>
      <c r="G31" s="218"/>
      <c r="P31" s="100" t="s">
        <v>65</v>
      </c>
      <c r="Q31" s="217">
        <v>2087303.9987999997</v>
      </c>
      <c r="R31" s="218">
        <v>2142233.6869999999</v>
      </c>
      <c r="S31" s="218">
        <v>2091426.835</v>
      </c>
      <c r="T31" s="218">
        <v>2002630.4080000001</v>
      </c>
      <c r="U31" s="218">
        <v>1520097.0930000001</v>
      </c>
      <c r="V31" s="218"/>
      <c r="W31" s="7"/>
      <c r="X31" s="7"/>
      <c r="Y31" s="11"/>
    </row>
    <row r="32" spans="1:25" s="73" customFormat="1" ht="15.75">
      <c r="A32" s="100" t="s">
        <v>67</v>
      </c>
      <c r="B32" s="219"/>
      <c r="C32" s="220"/>
      <c r="D32" s="220">
        <f>D31/C31-1</f>
        <v>-1.9143766449848387E-2</v>
      </c>
      <c r="E32" s="220">
        <f>E31/D31-1</f>
        <v>-4.9012780236872278E-2</v>
      </c>
      <c r="F32" s="220"/>
      <c r="G32" s="220"/>
      <c r="I32" s="73" t="s">
        <v>17</v>
      </c>
      <c r="P32" s="100" t="s">
        <v>67</v>
      </c>
      <c r="Q32" s="219"/>
      <c r="R32" s="220"/>
      <c r="S32" s="220">
        <f>S31/R31-1</f>
        <v>-2.3716764566031223E-2</v>
      </c>
      <c r="T32" s="220">
        <f>T31/S31-1</f>
        <v>-4.2457343242418455E-2</v>
      </c>
      <c r="U32" s="220"/>
      <c r="V32" s="220"/>
    </row>
    <row r="33" spans="1:25" s="73" customFormat="1" ht="15.75">
      <c r="U33" s="65"/>
    </row>
    <row r="34" spans="1:25" s="73" customFormat="1" ht="15.75"/>
    <row r="35" spans="1:25" s="73" customFormat="1" ht="15.75"/>
    <row r="36" spans="1:25" s="73" customFormat="1" ht="18.600000000000001" customHeight="1">
      <c r="A36" s="298" t="s">
        <v>60</v>
      </c>
      <c r="B36" s="298"/>
      <c r="C36" s="298"/>
      <c r="D36" s="298"/>
      <c r="E36" s="298"/>
      <c r="F36" s="298"/>
      <c r="G36" s="298"/>
      <c r="H36" s="298"/>
      <c r="I36" s="298"/>
      <c r="J36" s="298"/>
      <c r="K36" s="298"/>
      <c r="L36" s="298"/>
      <c r="M36" s="298"/>
      <c r="N36" s="298"/>
      <c r="O36" s="298"/>
      <c r="P36" s="298"/>
      <c r="Q36" s="298"/>
      <c r="R36" s="298"/>
      <c r="S36" s="298"/>
      <c r="T36" s="298"/>
      <c r="U36" s="298"/>
      <c r="V36" s="298"/>
    </row>
    <row r="37" spans="1:25" s="73" customFormat="1" ht="25.35" customHeight="1">
      <c r="C37" s="302"/>
      <c r="D37" s="302"/>
      <c r="E37" s="302"/>
      <c r="F37" s="302"/>
      <c r="G37" s="302"/>
      <c r="H37" s="302"/>
      <c r="I37" s="302"/>
      <c r="J37" s="302"/>
      <c r="K37" s="302"/>
      <c r="L37" s="302"/>
      <c r="M37" s="302"/>
      <c r="N37" s="302"/>
      <c r="O37" s="302"/>
      <c r="P37" s="302"/>
      <c r="Q37" s="82"/>
    </row>
    <row r="38" spans="1:25" s="70" customFormat="1" ht="18.75">
      <c r="A38" s="79" t="s">
        <v>42</v>
      </c>
      <c r="B38" s="87"/>
      <c r="C38" s="88"/>
      <c r="D38" s="88"/>
      <c r="E38" s="88"/>
      <c r="F38" s="88"/>
      <c r="G38" s="88"/>
      <c r="P38" s="79" t="s">
        <v>43</v>
      </c>
      <c r="Q38" s="81"/>
      <c r="R38" s="82"/>
      <c r="S38" s="82"/>
      <c r="T38" s="82"/>
      <c r="U38" s="82"/>
      <c r="V38" s="82"/>
    </row>
    <row r="39" spans="1:25" s="70" customFormat="1" ht="12.75" customHeight="1">
      <c r="A39" s="96" t="s">
        <v>59</v>
      </c>
      <c r="B39" s="211"/>
      <c r="C39" s="97">
        <f>C55/$C$27</f>
        <v>0.46029565957623503</v>
      </c>
      <c r="D39" s="97">
        <f>D55/$D$27</f>
        <v>0.45192626186661899</v>
      </c>
      <c r="E39" s="97">
        <f>E55/$E$27</f>
        <v>0.45602905500796914</v>
      </c>
      <c r="F39" s="83"/>
      <c r="H39" s="311"/>
      <c r="I39" s="311"/>
      <c r="J39" s="311"/>
      <c r="K39" s="311"/>
      <c r="L39" s="311"/>
      <c r="M39" s="311"/>
      <c r="N39" s="110"/>
      <c r="O39" s="74"/>
      <c r="R39" s="83"/>
      <c r="S39" s="83"/>
      <c r="T39" s="83"/>
      <c r="U39" s="83"/>
    </row>
    <row r="40" spans="1:25" s="70" customFormat="1" ht="14.65" customHeight="1">
      <c r="A40" s="295" t="s">
        <v>4</v>
      </c>
      <c r="B40" s="292" t="s">
        <v>81</v>
      </c>
      <c r="C40" s="292">
        <v>2021</v>
      </c>
      <c r="D40" s="292">
        <v>2022</v>
      </c>
      <c r="E40" s="292">
        <v>2023</v>
      </c>
      <c r="F40" s="292">
        <v>2024</v>
      </c>
      <c r="G40" s="290" t="s">
        <v>92</v>
      </c>
      <c r="J40" s="102"/>
      <c r="P40" s="295" t="s">
        <v>56</v>
      </c>
      <c r="Q40" s="292" t="s">
        <v>81</v>
      </c>
      <c r="R40" s="292">
        <v>2021</v>
      </c>
      <c r="S40" s="292">
        <v>2022</v>
      </c>
      <c r="T40" s="292">
        <v>2023</v>
      </c>
      <c r="U40" s="292">
        <v>2024</v>
      </c>
      <c r="V40" s="290" t="s">
        <v>92</v>
      </c>
    </row>
    <row r="41" spans="1:25" s="70" customFormat="1" ht="21.6" customHeight="1">
      <c r="A41" s="296"/>
      <c r="B41" s="293"/>
      <c r="C41" s="293"/>
      <c r="D41" s="293"/>
      <c r="E41" s="293"/>
      <c r="F41" s="293"/>
      <c r="G41" s="291"/>
      <c r="H41" s="103"/>
      <c r="P41" s="296"/>
      <c r="Q41" s="293"/>
      <c r="R41" s="293"/>
      <c r="S41" s="293"/>
      <c r="T41" s="293"/>
      <c r="U41" s="293"/>
      <c r="V41" s="291"/>
    </row>
    <row r="42" spans="1:25" s="70" customFormat="1" ht="15.75">
      <c r="A42" s="91" t="s">
        <v>5</v>
      </c>
      <c r="B42" s="111">
        <v>36.550400000000003</v>
      </c>
      <c r="C42" s="72">
        <v>36.799999999999997</v>
      </c>
      <c r="D42" s="72">
        <v>37.546999999999997</v>
      </c>
      <c r="E42" s="72">
        <v>38.158000000000001</v>
      </c>
      <c r="F42" s="72">
        <v>38.865000000000002</v>
      </c>
      <c r="G42" s="101">
        <f>F42/E42-1</f>
        <v>1.8528224749724931E-2</v>
      </c>
      <c r="H42" s="106"/>
      <c r="I42" s="103"/>
      <c r="P42" s="91" t="s">
        <v>5</v>
      </c>
      <c r="Q42" s="112">
        <v>3386.3134000000005</v>
      </c>
      <c r="R42" s="114">
        <v>3517.9409999999998</v>
      </c>
      <c r="S42" s="114">
        <v>3586.35</v>
      </c>
      <c r="T42" s="114">
        <v>3618.3029999999999</v>
      </c>
      <c r="U42" s="114">
        <v>3725.6460000000002</v>
      </c>
      <c r="V42" s="101">
        <f>U42/T42-1</f>
        <v>2.9666669706766013E-2</v>
      </c>
      <c r="W42" s="84"/>
      <c r="X42" s="84"/>
      <c r="Y42" s="84"/>
    </row>
    <row r="43" spans="1:25" s="70" customFormat="1">
      <c r="A43" s="91" t="s">
        <v>6</v>
      </c>
      <c r="B43" s="111">
        <v>33.822600000000001</v>
      </c>
      <c r="C43" s="72">
        <v>36.155999999999999</v>
      </c>
      <c r="D43" s="72">
        <v>35.268999999999998</v>
      </c>
      <c r="E43" s="72">
        <v>32.591999999999999</v>
      </c>
      <c r="F43" s="72">
        <v>36.719000000000001</v>
      </c>
      <c r="G43" s="101">
        <f t="shared" ref="G43:G50" si="8">F43/E43-1</f>
        <v>0.12662616593028964</v>
      </c>
      <c r="H43" s="106"/>
      <c r="P43" s="91" t="s">
        <v>6</v>
      </c>
      <c r="Q43" s="112">
        <v>3123.2288000000003</v>
      </c>
      <c r="R43" s="114">
        <v>3426.9780000000001</v>
      </c>
      <c r="S43" s="114">
        <v>3353.0219999999999</v>
      </c>
      <c r="T43" s="114">
        <v>3081.1239999999998</v>
      </c>
      <c r="U43" s="114">
        <v>3484.7150000000001</v>
      </c>
      <c r="V43" s="101">
        <f t="shared" ref="V43:V50" si="9">U43/T43-1</f>
        <v>0.13098823676035121</v>
      </c>
      <c r="W43" s="84"/>
      <c r="X43" s="84"/>
      <c r="Y43" s="84"/>
    </row>
    <row r="44" spans="1:25" s="70" customFormat="1">
      <c r="A44" s="91" t="s">
        <v>7</v>
      </c>
      <c r="B44" s="111">
        <v>36.028800000000004</v>
      </c>
      <c r="C44" s="72">
        <v>41.555999999999997</v>
      </c>
      <c r="D44" s="72">
        <v>40.808999999999997</v>
      </c>
      <c r="E44" s="72">
        <v>36.488</v>
      </c>
      <c r="F44" s="72">
        <v>34.212000000000003</v>
      </c>
      <c r="G44" s="101">
        <f t="shared" si="8"/>
        <v>-6.2376671782503723E-2</v>
      </c>
      <c r="H44" s="106"/>
      <c r="P44" s="91" t="s">
        <v>7</v>
      </c>
      <c r="Q44" s="112">
        <v>3320.5406000000003</v>
      </c>
      <c r="R44" s="114">
        <v>3928.223</v>
      </c>
      <c r="S44" s="114">
        <v>3847.5540000000001</v>
      </c>
      <c r="T44" s="114">
        <v>3455.527</v>
      </c>
      <c r="U44" s="114">
        <v>3263.6909999999998</v>
      </c>
      <c r="V44" s="101">
        <f t="shared" si="9"/>
        <v>-5.5515699920735795E-2</v>
      </c>
      <c r="W44" s="84"/>
      <c r="X44" s="84"/>
      <c r="Y44" s="84"/>
    </row>
    <row r="45" spans="1:25" s="70" customFormat="1">
      <c r="A45" s="91" t="s">
        <v>8</v>
      </c>
      <c r="B45" s="111">
        <v>34.413799999999995</v>
      </c>
      <c r="C45" s="72">
        <v>36.365000000000002</v>
      </c>
      <c r="D45" s="72">
        <v>35.268000000000001</v>
      </c>
      <c r="E45" s="72">
        <v>33.395000000000003</v>
      </c>
      <c r="F45" s="72">
        <v>34.250999999999998</v>
      </c>
      <c r="G45" s="101">
        <f t="shared" si="8"/>
        <v>2.5632579727503879E-2</v>
      </c>
      <c r="H45" s="106"/>
      <c r="P45" s="91" t="s">
        <v>8</v>
      </c>
      <c r="Q45" s="112">
        <v>3161.8464000000004</v>
      </c>
      <c r="R45" s="114">
        <v>3418.27</v>
      </c>
      <c r="S45" s="114">
        <v>3323.0549999999998</v>
      </c>
      <c r="T45" s="114">
        <v>3177.1819999999998</v>
      </c>
      <c r="U45" s="114">
        <v>3256.1529999999998</v>
      </c>
      <c r="V45" s="101">
        <f t="shared" si="9"/>
        <v>2.4855673990347382E-2</v>
      </c>
      <c r="W45" s="84"/>
      <c r="X45" s="84"/>
      <c r="Y45" s="84"/>
    </row>
    <row r="46" spans="1:25" s="70" customFormat="1">
      <c r="A46" s="91" t="s">
        <v>9</v>
      </c>
      <c r="B46" s="111">
        <v>33.436999999999998</v>
      </c>
      <c r="C46" s="72">
        <v>32.162999999999997</v>
      </c>
      <c r="D46" s="72">
        <v>34.107999999999997</v>
      </c>
      <c r="E46" s="72">
        <v>34.759</v>
      </c>
      <c r="F46" s="72">
        <v>35.744</v>
      </c>
      <c r="G46" s="101">
        <f t="shared" si="8"/>
        <v>2.8337984406916261E-2</v>
      </c>
      <c r="H46" s="106"/>
      <c r="P46" s="91" t="s">
        <v>9</v>
      </c>
      <c r="Q46" s="112">
        <v>3078.2131999999997</v>
      </c>
      <c r="R46" s="114">
        <v>3016.7179999999998</v>
      </c>
      <c r="S46" s="114">
        <v>3205.8780000000002</v>
      </c>
      <c r="T46" s="114">
        <v>3278.5419999999999</v>
      </c>
      <c r="U46" s="114">
        <v>3413.4670000000001</v>
      </c>
      <c r="V46" s="101">
        <f t="shared" si="9"/>
        <v>4.1153964170658863E-2</v>
      </c>
      <c r="W46" s="84"/>
      <c r="X46" s="84"/>
      <c r="Y46" s="84"/>
    </row>
    <row r="47" spans="1:25" s="70" customFormat="1">
      <c r="A47" s="91" t="s">
        <v>10</v>
      </c>
      <c r="B47" s="111">
        <v>34.620999999999995</v>
      </c>
      <c r="C47" s="72">
        <v>37.335999999999999</v>
      </c>
      <c r="D47" s="72">
        <v>35.911000000000001</v>
      </c>
      <c r="E47" s="72">
        <v>35.116999999999997</v>
      </c>
      <c r="F47" s="72">
        <v>34.216000000000001</v>
      </c>
      <c r="G47" s="101">
        <f t="shared" si="8"/>
        <v>-2.5657089159096591E-2</v>
      </c>
      <c r="H47" s="106"/>
      <c r="I47" s="83"/>
      <c r="O47" s="107"/>
      <c r="P47" s="91" t="s">
        <v>10</v>
      </c>
      <c r="Q47" s="112">
        <v>3152.4193999999998</v>
      </c>
      <c r="R47" s="114">
        <v>3484.3739999999998</v>
      </c>
      <c r="S47" s="114">
        <v>3330.3139999999999</v>
      </c>
      <c r="T47" s="114">
        <v>3290.6790000000001</v>
      </c>
      <c r="U47" s="114">
        <v>3246.33</v>
      </c>
      <c r="V47" s="101">
        <f t="shared" si="9"/>
        <v>-1.3477157753764568E-2</v>
      </c>
      <c r="W47" s="84"/>
      <c r="X47" s="84"/>
      <c r="Y47" s="84"/>
    </row>
    <row r="48" spans="1:25" s="83" customFormat="1" ht="12.95" customHeight="1">
      <c r="A48" s="91" t="s">
        <v>11</v>
      </c>
      <c r="B48" s="111">
        <v>35.584400000000002</v>
      </c>
      <c r="C48" s="72">
        <v>36.374000000000002</v>
      </c>
      <c r="D48" s="72">
        <v>33.107999999999997</v>
      </c>
      <c r="E48" s="72">
        <v>32.314999999999998</v>
      </c>
      <c r="F48" s="72">
        <v>35.92</v>
      </c>
      <c r="G48" s="101">
        <f t="shared" si="8"/>
        <v>0.11155809995358212</v>
      </c>
      <c r="H48" s="106"/>
      <c r="O48" s="107"/>
      <c r="P48" s="91" t="s">
        <v>11</v>
      </c>
      <c r="Q48" s="112">
        <v>3196.3424</v>
      </c>
      <c r="R48" s="114">
        <v>3363.0949999999998</v>
      </c>
      <c r="S48" s="114">
        <v>3129.674</v>
      </c>
      <c r="T48" s="114">
        <v>2965.3380000000002</v>
      </c>
      <c r="U48" s="114">
        <v>3350.1819999999998</v>
      </c>
      <c r="V48" s="101">
        <f t="shared" si="9"/>
        <v>0.12978082093845611</v>
      </c>
      <c r="W48" s="84"/>
      <c r="X48" s="84"/>
      <c r="Y48" s="84"/>
    </row>
    <row r="49" spans="1:25" s="70" customFormat="1" ht="12.95" customHeight="1">
      <c r="A49" s="91" t="s">
        <v>29</v>
      </c>
      <c r="B49" s="111">
        <v>35.173000000000002</v>
      </c>
      <c r="C49" s="72">
        <v>38.216000000000001</v>
      </c>
      <c r="D49" s="72">
        <v>36.017000000000003</v>
      </c>
      <c r="E49" s="72">
        <v>36.121000000000002</v>
      </c>
      <c r="F49" s="72">
        <v>35.131999999999998</v>
      </c>
      <c r="G49" s="101">
        <f t="shared" si="8"/>
        <v>-2.7380194346778963E-2</v>
      </c>
      <c r="H49" s="106"/>
      <c r="O49" s="107"/>
      <c r="P49" s="91" t="s">
        <v>29</v>
      </c>
      <c r="Q49" s="112">
        <v>3134.8904000000002</v>
      </c>
      <c r="R49" s="114">
        <v>3499.6610000000001</v>
      </c>
      <c r="S49" s="114">
        <v>3168.6080000000002</v>
      </c>
      <c r="T49" s="114">
        <v>3346.1480000000001</v>
      </c>
      <c r="U49" s="114">
        <v>3254.4960000000001</v>
      </c>
      <c r="V49" s="101">
        <f t="shared" si="9"/>
        <v>-2.7390300727881733E-2</v>
      </c>
      <c r="W49" s="84"/>
      <c r="X49" s="84"/>
      <c r="Y49" s="84"/>
    </row>
    <row r="50" spans="1:25" s="70" customFormat="1" ht="12.95" customHeight="1">
      <c r="A50" s="91" t="s">
        <v>13</v>
      </c>
      <c r="B50" s="111">
        <v>34.814399999999999</v>
      </c>
      <c r="C50" s="72">
        <v>37.179000000000002</v>
      </c>
      <c r="D50" s="72">
        <v>36.200000000000003</v>
      </c>
      <c r="E50" s="72">
        <v>34.128</v>
      </c>
      <c r="F50" s="72">
        <v>35.554000000000002</v>
      </c>
      <c r="G50" s="101">
        <f t="shared" si="8"/>
        <v>4.1783872480074979E-2</v>
      </c>
      <c r="H50" s="106"/>
      <c r="O50" s="107"/>
      <c r="P50" s="91" t="s">
        <v>13</v>
      </c>
      <c r="Q50" s="112">
        <v>3123.7685999999999</v>
      </c>
      <c r="R50" s="114">
        <v>3432.761</v>
      </c>
      <c r="S50" s="114">
        <v>3331.402</v>
      </c>
      <c r="T50" s="114">
        <v>3144.2530000000002</v>
      </c>
      <c r="U50" s="114">
        <v>3312.5659999999998</v>
      </c>
      <c r="V50" s="101">
        <f t="shared" si="9"/>
        <v>5.3530361583498332E-2</v>
      </c>
      <c r="W50" s="84"/>
      <c r="X50" s="84"/>
      <c r="Y50" s="84"/>
    </row>
    <row r="51" spans="1:25" s="70" customFormat="1" ht="12.95" customHeight="1">
      <c r="A51" s="91" t="s">
        <v>14</v>
      </c>
      <c r="B51" s="111">
        <v>36.880000000000003</v>
      </c>
      <c r="C51" s="72">
        <v>36.844000000000001</v>
      </c>
      <c r="D51" s="72">
        <v>36.194000000000003</v>
      </c>
      <c r="E51" s="72">
        <v>36.588999999999999</v>
      </c>
      <c r="F51" s="72"/>
      <c r="G51" s="101"/>
      <c r="H51" s="106"/>
      <c r="O51" s="107"/>
      <c r="P51" s="91" t="s">
        <v>14</v>
      </c>
      <c r="Q51" s="112">
        <v>3356.8724000000002</v>
      </c>
      <c r="R51" s="114">
        <v>3439.444</v>
      </c>
      <c r="S51" s="114">
        <v>3360.1660000000002</v>
      </c>
      <c r="T51" s="114">
        <v>3393.0219999999999</v>
      </c>
      <c r="U51" s="114"/>
      <c r="V51" s="101"/>
      <c r="W51" s="84"/>
      <c r="X51" s="84"/>
      <c r="Y51" s="84"/>
    </row>
    <row r="52" spans="1:25" s="70" customFormat="1" ht="12.95" customHeight="1">
      <c r="A52" s="91" t="s">
        <v>15</v>
      </c>
      <c r="B52" s="111">
        <v>34.252600000000001</v>
      </c>
      <c r="C52" s="72">
        <v>35.450000000000003</v>
      </c>
      <c r="D52" s="72">
        <v>35.720999999999997</v>
      </c>
      <c r="E52" s="72">
        <v>36.942</v>
      </c>
      <c r="F52" s="72"/>
      <c r="G52" s="227"/>
      <c r="H52" s="106"/>
      <c r="O52" s="107"/>
      <c r="P52" s="91" t="s">
        <v>15</v>
      </c>
      <c r="Q52" s="112">
        <v>3160.8478000000005</v>
      </c>
      <c r="R52" s="114">
        <v>3353.5239999999999</v>
      </c>
      <c r="S52" s="114">
        <v>3372.9679999999998</v>
      </c>
      <c r="T52" s="114">
        <v>3480.3560000000002</v>
      </c>
      <c r="U52" s="114"/>
      <c r="V52" s="227"/>
      <c r="W52" s="84"/>
      <c r="X52" s="84"/>
      <c r="Y52" s="84"/>
    </row>
    <row r="53" spans="1:25" s="70" customFormat="1" ht="12.95" customHeight="1">
      <c r="A53" s="91" t="s">
        <v>16</v>
      </c>
      <c r="B53" s="111">
        <v>34.052800000000005</v>
      </c>
      <c r="C53" s="72">
        <v>38.950000000000003</v>
      </c>
      <c r="D53" s="72">
        <v>37.718000000000004</v>
      </c>
      <c r="E53" s="72">
        <v>34.283000000000001</v>
      </c>
      <c r="F53" s="72"/>
      <c r="G53" s="227"/>
      <c r="H53" s="106"/>
      <c r="K53" s="73"/>
      <c r="O53" s="107"/>
      <c r="P53" s="91" t="s">
        <v>16</v>
      </c>
      <c r="Q53" s="112">
        <v>3145.0060000000003</v>
      </c>
      <c r="R53" s="114">
        <v>3685.598</v>
      </c>
      <c r="S53" s="114">
        <v>3555.7660000000001</v>
      </c>
      <c r="T53" s="114">
        <v>3246.4690000000001</v>
      </c>
      <c r="U53" s="114"/>
      <c r="V53" s="227"/>
      <c r="W53" s="84"/>
      <c r="X53" s="84"/>
      <c r="Y53" s="84"/>
    </row>
    <row r="54" spans="1:25" s="70" customFormat="1" ht="12.95" customHeight="1">
      <c r="A54" s="93" t="s">
        <v>68</v>
      </c>
      <c r="B54" s="71"/>
      <c r="C54" s="71">
        <f>(C42+C43+C44+C45+C46+C47+C48+C49)</f>
        <v>294.96600000000001</v>
      </c>
      <c r="D54" s="71">
        <f>(D49+D42+D43+D44+D45+D46+D47+D48)</f>
        <v>288.03699999999998</v>
      </c>
      <c r="E54" s="71">
        <f>(E49+E42+E43+E44+E45+E46+E47+E48)</f>
        <v>278.94499999999994</v>
      </c>
      <c r="F54" s="71">
        <f>(F49+F42+F43+F44+F45+F46+F47+F48)</f>
        <v>285.05900000000003</v>
      </c>
      <c r="G54" s="206"/>
      <c r="K54" s="73"/>
      <c r="P54" s="93" t="s">
        <v>68</v>
      </c>
      <c r="Q54" s="71">
        <f>SUM(Q42:Q47)</f>
        <v>19222.561799999999</v>
      </c>
      <c r="R54" s="71">
        <f t="shared" ref="R54:U54" si="10">SUM(R42:R47)</f>
        <v>20792.504000000001</v>
      </c>
      <c r="S54" s="71">
        <f>SUM(S42:S47)</f>
        <v>20646.172999999999</v>
      </c>
      <c r="T54" s="71">
        <f t="shared" si="10"/>
        <v>19901.357</v>
      </c>
      <c r="U54" s="71">
        <f t="shared" si="10"/>
        <v>20390.002</v>
      </c>
      <c r="V54" s="206"/>
      <c r="W54" s="84"/>
      <c r="X54" s="84"/>
    </row>
    <row r="55" spans="1:25" s="70" customFormat="1" ht="12.95" customHeight="1">
      <c r="A55" s="93" t="s">
        <v>48</v>
      </c>
      <c r="B55" s="71"/>
      <c r="C55" s="71">
        <f>(C42+C43+C44+C45+C46+C47+C48+C49+C50+C51+C52+C53)</f>
        <v>443.38899999999995</v>
      </c>
      <c r="D55" s="71">
        <f>(D42+D43+D44+D45+D46+D47+D48+D49+D50+D51+D52+D53)</f>
        <v>433.87000000000006</v>
      </c>
      <c r="E55" s="71">
        <f>(E42+E43+E44+E45+E46+E47+E48+E49+E50+E51+E52+E53)</f>
        <v>420.887</v>
      </c>
      <c r="F55" s="71"/>
      <c r="G55" s="206"/>
      <c r="K55" s="73"/>
      <c r="P55" s="93" t="s">
        <v>48</v>
      </c>
      <c r="Q55" s="71">
        <f>SUM(Q42:Q53)</f>
        <v>38340.289400000001</v>
      </c>
      <c r="R55" s="71">
        <f t="shared" ref="R55:T55" si="11">SUM(R42:R53)</f>
        <v>41566.587</v>
      </c>
      <c r="S55" s="71">
        <f t="shared" si="11"/>
        <v>40564.756999999998</v>
      </c>
      <c r="T55" s="71">
        <f t="shared" si="11"/>
        <v>39476.942999999999</v>
      </c>
      <c r="U55" s="71"/>
      <c r="V55" s="206"/>
      <c r="W55" s="84"/>
      <c r="X55" s="84"/>
    </row>
    <row r="56" spans="1:25" ht="13.5">
      <c r="A56" s="228" t="s">
        <v>49</v>
      </c>
      <c r="B56" s="90"/>
      <c r="C56" s="90"/>
      <c r="D56" s="230">
        <f>D55/C55-1</f>
        <v>-2.1468732873390795E-2</v>
      </c>
      <c r="E56" s="230">
        <f>E55/D55-1</f>
        <v>-2.9923709867010984E-2</v>
      </c>
      <c r="F56" s="90"/>
      <c r="G56" s="225">
        <f>(F42+F43+F44+F45+F46+F47+F48+F49+F50)/(E42+E43+E44+E45+E46+E47+E48+E49+E50)-1</f>
        <v>2.4083839871212431E-2</v>
      </c>
      <c r="P56" s="94" t="s">
        <v>49</v>
      </c>
      <c r="Q56" s="90"/>
      <c r="R56" s="90"/>
      <c r="S56" s="230">
        <f>S55/R55-1</f>
        <v>-2.4101810427687997E-2</v>
      </c>
      <c r="T56" s="230">
        <f>T55/S55-1</f>
        <v>-2.6816726647715394E-2</v>
      </c>
      <c r="U56" s="90"/>
      <c r="V56" s="225">
        <f>(U42+U43+U44+U45+U46+U47+U48+U49+U50)/(T42+T43+T44+T45+T46+T47+T48+T49+T50)-1</f>
        <v>3.2365258471069414E-2</v>
      </c>
      <c r="W56" s="7"/>
      <c r="X56" s="7"/>
      <c r="Y56" s="11"/>
    </row>
    <row r="57" spans="1:25" s="73" customFormat="1" ht="15.75">
      <c r="A57" s="73" t="s">
        <v>17</v>
      </c>
      <c r="G57" s="226"/>
      <c r="P57" s="73" t="s">
        <v>17</v>
      </c>
      <c r="V57" s="226"/>
    </row>
    <row r="58" spans="1:25" s="73" customFormat="1" ht="15.75"/>
    <row r="59" spans="1:25" s="73" customFormat="1" ht="15.75"/>
    <row r="60" spans="1:25" s="73" customFormat="1" ht="15.75"/>
    <row r="61" spans="1:25" s="73" customFormat="1" ht="15.75"/>
    <row r="62" spans="1:25" s="73" customFormat="1" ht="15.75"/>
    <row r="63" spans="1:25" s="73" customFormat="1" ht="15.75"/>
    <row r="64" spans="1:25" s="73" customFormat="1" ht="15.75"/>
    <row r="65" spans="5:5" s="73" customFormat="1" ht="15.75"/>
    <row r="66" spans="5:5" s="73" customFormat="1" ht="15.75">
      <c r="E66" s="70"/>
    </row>
    <row r="67" spans="5:5" s="73" customFormat="1" ht="15.75"/>
    <row r="68" spans="5:5" s="73" customFormat="1" ht="15.75"/>
    <row r="69" spans="5:5" s="73" customFormat="1" ht="15.75"/>
    <row r="70" spans="5:5" s="73" customFormat="1" ht="15.75"/>
    <row r="71" spans="5:5" s="73" customFormat="1" ht="15.75"/>
    <row r="72" spans="5:5" s="73" customFormat="1" ht="15.75"/>
    <row r="73" spans="5:5" s="73" customFormat="1" ht="15.75"/>
    <row r="74" spans="5:5" s="73" customFormat="1" ht="15.75"/>
    <row r="75" spans="5:5" s="73" customFormat="1" ht="15.75"/>
    <row r="76" spans="5:5" s="73" customFormat="1" ht="15.75"/>
    <row r="77" spans="5:5" s="73" customFormat="1" ht="15.75"/>
  </sheetData>
  <sheetProtection selectLockedCells="1" selectUnlockedCells="1"/>
  <mergeCells count="39">
    <mergeCell ref="A40:A41"/>
    <mergeCell ref="D40:D41"/>
    <mergeCell ref="E12:E13"/>
    <mergeCell ref="H39:M39"/>
    <mergeCell ref="B40:B41"/>
    <mergeCell ref="C40:C41"/>
    <mergeCell ref="F40:F41"/>
    <mergeCell ref="P9:V9"/>
    <mergeCell ref="T40:T41"/>
    <mergeCell ref="E40:E41"/>
    <mergeCell ref="S40:S41"/>
    <mergeCell ref="P12:P13"/>
    <mergeCell ref="R12:R13"/>
    <mergeCell ref="I13:K13"/>
    <mergeCell ref="U40:U41"/>
    <mergeCell ref="U12:U13"/>
    <mergeCell ref="C37:P37"/>
    <mergeCell ref="Q40:Q41"/>
    <mergeCell ref="R40:R41"/>
    <mergeCell ref="G40:G41"/>
    <mergeCell ref="A36:V36"/>
    <mergeCell ref="V40:V41"/>
    <mergeCell ref="P40:P41"/>
    <mergeCell ref="I11:O11"/>
    <mergeCell ref="I9:M9"/>
    <mergeCell ref="A10:G10"/>
    <mergeCell ref="P10:V10"/>
    <mergeCell ref="A12:A13"/>
    <mergeCell ref="B12:B13"/>
    <mergeCell ref="C12:C13"/>
    <mergeCell ref="G12:G13"/>
    <mergeCell ref="S12:S13"/>
    <mergeCell ref="D12:D13"/>
    <mergeCell ref="F12:F13"/>
    <mergeCell ref="Q12:Q13"/>
    <mergeCell ref="I10:O10"/>
    <mergeCell ref="V12:V13"/>
    <mergeCell ref="T12:T13"/>
    <mergeCell ref="A9:G9"/>
  </mergeCells>
  <conditionalFormatting sqref="F14:F25">
    <cfRule type="cellIs" dxfId="11" priority="18" operator="between">
      <formula>0</formula>
      <formula>0</formula>
    </cfRule>
  </conditionalFormatting>
  <conditionalFormatting sqref="F42:F53">
    <cfRule type="cellIs" dxfId="10" priority="16" operator="between">
      <formula>0</formula>
      <formula>0</formula>
    </cfRule>
  </conditionalFormatting>
  <conditionalFormatting sqref="U42:U53">
    <cfRule type="cellIs" dxfId="9" priority="14" operator="between">
      <formula>0</formula>
      <formula>0</formula>
    </cfRule>
  </conditionalFormatting>
  <conditionalFormatting sqref="U14:U25">
    <cfRule type="cellIs" dxfId="8" priority="12" operator="between">
      <formula>0</formula>
      <formula>0</formula>
    </cfRule>
  </conditionalFormatting>
  <conditionalFormatting sqref="G14:G22">
    <cfRule type="cellIs" dxfId="7" priority="8" operator="between">
      <formula>0</formula>
      <formula>0</formula>
    </cfRule>
  </conditionalFormatting>
  <conditionalFormatting sqref="G23:G25">
    <cfRule type="cellIs" dxfId="6" priority="7" operator="between">
      <formula>0</formula>
      <formula>0</formula>
    </cfRule>
  </conditionalFormatting>
  <conditionalFormatting sqref="G42:G50">
    <cfRule type="cellIs" dxfId="5" priority="6" operator="between">
      <formula>0</formula>
      <formula>0</formula>
    </cfRule>
  </conditionalFormatting>
  <conditionalFormatting sqref="G51:G53">
    <cfRule type="cellIs" dxfId="4" priority="5" operator="between">
      <formula>0</formula>
      <formula>0</formula>
    </cfRule>
  </conditionalFormatting>
  <conditionalFormatting sqref="V14:V22">
    <cfRule type="cellIs" dxfId="3" priority="4" operator="between">
      <formula>0</formula>
      <formula>0</formula>
    </cfRule>
  </conditionalFormatting>
  <conditionalFormatting sqref="V23:V25">
    <cfRule type="cellIs" dxfId="2" priority="3" operator="between">
      <formula>0</formula>
      <formula>0</formula>
    </cfRule>
  </conditionalFormatting>
  <conditionalFormatting sqref="V42:V50">
    <cfRule type="cellIs" dxfId="1" priority="2" operator="between">
      <formula>0</formula>
      <formula>0</formula>
    </cfRule>
  </conditionalFormatting>
  <conditionalFormatting sqref="V51:V53">
    <cfRule type="cellIs" dxfId="0" priority="1" operator="between">
      <formula>0</formula>
      <formula>0</formula>
    </cfRule>
  </conditionalFormatting>
  <pageMargins left="0.2361111111111111" right="0.17430555555555555" top="0.2013888888888889" bottom="0.2326388888888889" header="0.51180555555555551" footer="0.51180555555555551"/>
  <pageSetup paperSize="9" scale="75" firstPageNumber="0" orientation="landscape" horizontalDpi="300" verticalDpi="300"/>
  <headerFooter alignWithMargins="0"/>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AB67"/>
  <sheetViews>
    <sheetView zoomScale="105" zoomScaleNormal="105" workbookViewId="0">
      <selection activeCell="V1" sqref="V1"/>
    </sheetView>
  </sheetViews>
  <sheetFormatPr baseColWidth="10" defaultColWidth="11.5703125" defaultRowHeight="12.75"/>
  <cols>
    <col min="1" max="1" width="13" style="1" customWidth="1"/>
    <col min="2" max="2" width="8.140625" style="1" customWidth="1"/>
    <col min="3" max="3" width="8.28515625" style="1" customWidth="1"/>
    <col min="4" max="6" width="7.85546875" style="1" customWidth="1"/>
    <col min="7" max="7" width="8.85546875" style="1" customWidth="1"/>
    <col min="8" max="8" width="8.7109375" style="1" customWidth="1"/>
    <col min="9" max="9" width="9" style="1" customWidth="1"/>
    <col min="10" max="10" width="9.85546875" style="1" customWidth="1"/>
    <col min="11" max="11" width="9.42578125" style="1" customWidth="1"/>
    <col min="12" max="12" width="9" style="1" customWidth="1"/>
    <col min="13" max="13" width="8.5703125" style="1" customWidth="1"/>
    <col min="14" max="14" width="7" style="1" customWidth="1"/>
    <col min="15" max="15" width="8" style="1" customWidth="1"/>
    <col min="16" max="16" width="7.7109375" style="1" customWidth="1"/>
    <col min="17" max="17" width="8.5703125" style="1" customWidth="1"/>
    <col min="18" max="18" width="10.42578125" style="1" customWidth="1"/>
    <col min="19" max="20" width="8.28515625" style="1" customWidth="1"/>
    <col min="21" max="21" width="8.140625" style="1" customWidth="1"/>
    <col min="22" max="22" width="8.42578125" style="1" customWidth="1"/>
    <col min="23" max="23" width="7.42578125" style="1" customWidth="1"/>
    <col min="24" max="24" width="8.140625" style="1" customWidth="1"/>
    <col min="25" max="25" width="8.42578125" style="1" customWidth="1"/>
    <col min="26" max="26" width="8.7109375" style="1" customWidth="1"/>
    <col min="27" max="27" width="8.85546875" style="1" customWidth="1"/>
    <col min="28" max="28" width="8" style="1" customWidth="1"/>
    <col min="29" max="29" width="9.5703125" style="1" customWidth="1"/>
    <col min="30" max="30" width="9" style="1" customWidth="1"/>
    <col min="31" max="31" width="8.28515625" style="1" customWidth="1"/>
    <col min="32" max="32" width="9" style="1" customWidth="1"/>
    <col min="33" max="33" width="8.5703125" style="1" customWidth="1"/>
    <col min="34" max="34" width="9.5703125" style="1" customWidth="1"/>
    <col min="35" max="35" width="7.28515625" style="1" customWidth="1"/>
    <col min="36" max="36" width="8.42578125" style="1" customWidth="1"/>
    <col min="37" max="38" width="7.7109375" style="1" customWidth="1"/>
    <col min="39" max="39" width="8.28515625" style="1" customWidth="1"/>
    <col min="40" max="40" width="8" style="1" customWidth="1"/>
    <col min="41" max="41" width="8.85546875" style="1" customWidth="1"/>
    <col min="42" max="42" width="8.42578125" style="1" customWidth="1"/>
    <col min="43" max="43" width="8.28515625" style="1" customWidth="1"/>
    <col min="44" max="44" width="7.28515625" style="1" customWidth="1"/>
    <col min="45" max="45" width="7.42578125" style="1" customWidth="1"/>
    <col min="46" max="46" width="8" style="1" customWidth="1"/>
    <col min="47" max="47" width="8.5703125" style="1" customWidth="1"/>
    <col min="48" max="48" width="7.85546875" style="1" customWidth="1"/>
    <col min="49" max="49" width="8" style="1" customWidth="1"/>
    <col min="50" max="50" width="7.7109375" style="1" customWidth="1"/>
    <col min="51" max="51" width="8.5703125" style="1" customWidth="1"/>
    <col min="52" max="52" width="10" style="1" customWidth="1"/>
    <col min="53" max="53" width="6.85546875" style="1" customWidth="1"/>
    <col min="54" max="54" width="8.140625" style="1" customWidth="1"/>
    <col min="55" max="55" width="8.5703125" style="1" customWidth="1"/>
    <col min="56" max="16384" width="11.5703125" style="1"/>
  </cols>
  <sheetData>
    <row r="1" spans="1:23" ht="15.6" customHeight="1">
      <c r="V1" s="329" t="str">
        <f>HYPERLINK("#'"&amp;"Méthodologie&amp;navigation"&amp;"'!A1","Retour Méthodologie&amp;navigation")</f>
        <v>Retour Méthodologie&amp;navigation</v>
      </c>
    </row>
    <row r="2" spans="1:23">
      <c r="H2" s="323"/>
      <c r="I2" s="323"/>
      <c r="J2" s="323"/>
      <c r="K2" s="323"/>
      <c r="L2" s="323"/>
    </row>
    <row r="3" spans="1:23">
      <c r="H3" s="308"/>
      <c r="I3" s="308"/>
    </row>
    <row r="6" spans="1:23" ht="15">
      <c r="A6" s="3" t="s">
        <v>44</v>
      </c>
      <c r="B6" s="3"/>
      <c r="C6" s="3"/>
      <c r="D6" s="4"/>
      <c r="E6" s="4"/>
      <c r="F6" s="4"/>
      <c r="G6" s="4"/>
      <c r="H6" s="4"/>
      <c r="I6" s="4"/>
      <c r="J6" s="4"/>
      <c r="K6" s="4"/>
      <c r="L6" s="4"/>
      <c r="M6" s="4"/>
      <c r="N6" s="4"/>
      <c r="O6" s="4"/>
      <c r="P6" s="4"/>
    </row>
    <row r="7" spans="1:23" ht="17.25" customHeight="1">
      <c r="A7" s="324" t="s">
        <v>46</v>
      </c>
      <c r="B7" s="324"/>
      <c r="C7" s="324"/>
      <c r="D7" s="324"/>
      <c r="E7" s="324"/>
      <c r="F7" s="324"/>
      <c r="G7" s="324"/>
      <c r="H7" s="324"/>
      <c r="L7" s="325"/>
      <c r="M7" s="325"/>
      <c r="N7" s="325"/>
      <c r="O7" s="325"/>
      <c r="P7" s="325"/>
    </row>
    <row r="8" spans="1:23">
      <c r="J8" s="34"/>
    </row>
    <row r="9" spans="1:23" ht="15">
      <c r="A9" s="35" t="s">
        <v>44</v>
      </c>
      <c r="B9" s="35"/>
      <c r="C9" s="35"/>
      <c r="D9" s="35"/>
      <c r="E9" s="35"/>
      <c r="F9" s="35"/>
      <c r="G9" s="35"/>
      <c r="H9" s="35"/>
      <c r="I9" s="35"/>
      <c r="J9" s="5"/>
      <c r="K9" s="34"/>
      <c r="L9" s="5"/>
      <c r="M9" s="5"/>
      <c r="N9" s="5"/>
      <c r="O9" s="5"/>
      <c r="P9" s="5"/>
      <c r="Q9" s="326"/>
      <c r="R9" s="326"/>
      <c r="S9" s="326"/>
      <c r="T9" s="326"/>
      <c r="U9" s="326"/>
      <c r="V9" s="326"/>
      <c r="W9" s="326"/>
    </row>
    <row r="10" spans="1:23">
      <c r="A10" s="327" t="s">
        <v>22</v>
      </c>
      <c r="B10" s="327"/>
      <c r="C10" s="327"/>
      <c r="D10" s="327"/>
      <c r="E10" s="327"/>
      <c r="F10" s="327"/>
      <c r="G10" s="327"/>
      <c r="H10" s="327"/>
      <c r="I10" s="5"/>
      <c r="J10" s="5"/>
      <c r="K10" s="5"/>
      <c r="L10" s="34"/>
      <c r="M10" s="5"/>
      <c r="N10" s="5"/>
      <c r="O10" s="5"/>
      <c r="P10" s="5"/>
      <c r="Q10" s="327"/>
      <c r="R10" s="327"/>
      <c r="S10" s="327"/>
      <c r="T10" s="327"/>
      <c r="U10" s="327"/>
      <c r="V10" s="327"/>
      <c r="W10" s="327"/>
    </row>
    <row r="11" spans="1:23">
      <c r="A11" s="36"/>
      <c r="B11" s="5"/>
      <c r="C11" s="5"/>
      <c r="D11" s="6"/>
      <c r="E11" s="6"/>
      <c r="F11" s="6"/>
      <c r="G11" s="5"/>
      <c r="H11" s="5"/>
      <c r="I11" s="17"/>
      <c r="J11" s="17"/>
      <c r="K11" s="17"/>
      <c r="L11" s="16" t="s">
        <v>58</v>
      </c>
      <c r="M11" s="17"/>
      <c r="N11" s="36"/>
      <c r="O11" s="17"/>
      <c r="P11" s="5"/>
      <c r="Q11" s="36"/>
      <c r="R11" s="5"/>
      <c r="S11" s="5"/>
      <c r="T11" s="5"/>
      <c r="U11" s="6"/>
      <c r="V11" s="5"/>
    </row>
    <row r="12" spans="1:23" ht="38.25">
      <c r="A12" s="170" t="s">
        <v>45</v>
      </c>
      <c r="B12" s="171" t="s">
        <v>23</v>
      </c>
      <c r="C12" s="172" t="s">
        <v>93</v>
      </c>
      <c r="D12" s="173">
        <v>2022</v>
      </c>
      <c r="E12" s="173">
        <v>2023</v>
      </c>
      <c r="F12" s="173">
        <v>2024</v>
      </c>
      <c r="G12" s="169" t="s">
        <v>92</v>
      </c>
      <c r="H12" s="5"/>
      <c r="I12" s="5"/>
      <c r="J12" s="5"/>
      <c r="K12" s="5"/>
      <c r="L12" s="37"/>
      <c r="M12" s="5"/>
      <c r="O12" s="5"/>
      <c r="P12" s="5"/>
      <c r="Q12" s="38"/>
      <c r="R12" s="38"/>
      <c r="S12" s="39"/>
      <c r="T12" s="40"/>
      <c r="U12" s="40"/>
      <c r="V12" s="40"/>
    </row>
    <row r="13" spans="1:23" ht="11.45" customHeight="1">
      <c r="A13" s="174" t="s">
        <v>24</v>
      </c>
      <c r="B13" s="21" t="s">
        <v>95</v>
      </c>
      <c r="C13" s="20">
        <v>1.4833333333333334</v>
      </c>
      <c r="D13" s="43"/>
      <c r="E13" s="198">
        <v>2.0299999999999998</v>
      </c>
      <c r="F13" s="198">
        <v>1.95</v>
      </c>
      <c r="G13" s="101">
        <f>F13/E13-1</f>
        <v>-3.9408866995073843E-2</v>
      </c>
      <c r="H13" s="5"/>
      <c r="I13" s="5"/>
      <c r="J13" s="5"/>
      <c r="K13" s="5"/>
      <c r="L13" s="5"/>
      <c r="M13" s="5"/>
      <c r="N13" s="5"/>
      <c r="O13" s="5"/>
      <c r="P13" s="5"/>
      <c r="Q13" s="6"/>
      <c r="R13" s="6"/>
      <c r="S13" s="42"/>
      <c r="T13" s="42"/>
      <c r="U13" s="42"/>
      <c r="V13" s="22"/>
    </row>
    <row r="14" spans="1:23" ht="11.45" customHeight="1">
      <c r="A14" s="174"/>
      <c r="B14" s="21" t="s">
        <v>96</v>
      </c>
      <c r="C14" s="20">
        <v>1.47</v>
      </c>
      <c r="D14" s="43">
        <v>1.41</v>
      </c>
      <c r="E14" s="198">
        <v>2.06</v>
      </c>
      <c r="F14" s="198">
        <v>1.95</v>
      </c>
      <c r="G14" s="101">
        <f>F14/E14-1</f>
        <v>-5.3398058252427272E-2</v>
      </c>
      <c r="H14" s="5"/>
      <c r="I14" s="5"/>
      <c r="J14" s="5"/>
      <c r="K14" s="5"/>
      <c r="L14" s="5"/>
      <c r="M14" s="5"/>
      <c r="N14" s="5"/>
      <c r="O14" s="5"/>
      <c r="P14" s="5"/>
      <c r="Q14" s="44"/>
      <c r="R14" s="6"/>
      <c r="S14" s="42"/>
      <c r="T14" s="42"/>
      <c r="U14" s="42"/>
      <c r="V14" s="22"/>
    </row>
    <row r="15" spans="1:23" ht="11.45" customHeight="1">
      <c r="A15" s="174"/>
      <c r="B15" s="21" t="s">
        <v>97</v>
      </c>
      <c r="C15" s="20">
        <v>1.4533333333333334</v>
      </c>
      <c r="D15" s="43">
        <v>1.41</v>
      </c>
      <c r="E15" s="198">
        <v>2.11</v>
      </c>
      <c r="F15" s="198">
        <v>1.95</v>
      </c>
      <c r="G15" s="101">
        <f t="shared" ref="G15:G26" si="0">F15/E15-1</f>
        <v>-7.582938388625593E-2</v>
      </c>
      <c r="H15" s="5"/>
      <c r="I15" s="5"/>
      <c r="J15" s="5"/>
      <c r="K15" s="5"/>
      <c r="L15" s="5"/>
      <c r="M15" s="5"/>
      <c r="N15" s="5"/>
      <c r="O15" s="5"/>
      <c r="P15" s="5"/>
      <c r="Q15" s="44"/>
      <c r="R15" s="6"/>
      <c r="S15" s="42"/>
      <c r="T15" s="42"/>
      <c r="U15" s="42"/>
      <c r="V15" s="22"/>
    </row>
    <row r="16" spans="1:23" ht="11.45" customHeight="1">
      <c r="A16" s="175"/>
      <c r="B16" s="23" t="s">
        <v>98</v>
      </c>
      <c r="C16" s="20">
        <v>1.4466666666666665</v>
      </c>
      <c r="D16" s="45">
        <v>1.41</v>
      </c>
      <c r="E16" s="199">
        <v>2.17</v>
      </c>
      <c r="F16" s="199">
        <v>1.95</v>
      </c>
      <c r="G16" s="215">
        <f t="shared" si="0"/>
        <v>-0.10138248847926268</v>
      </c>
      <c r="H16" s="5"/>
      <c r="I16" s="5"/>
      <c r="J16" s="5"/>
      <c r="K16" s="5"/>
      <c r="L16" s="5"/>
      <c r="M16" s="5"/>
      <c r="N16" s="5"/>
      <c r="O16" s="5"/>
      <c r="P16" s="5"/>
      <c r="Q16" s="44"/>
      <c r="R16" s="6"/>
      <c r="S16" s="42"/>
      <c r="T16" s="42"/>
      <c r="U16" s="42"/>
      <c r="V16" s="22"/>
    </row>
    <row r="17" spans="1:22" ht="11.45" customHeight="1">
      <c r="A17" s="174" t="s">
        <v>25</v>
      </c>
      <c r="B17" s="19" t="s">
        <v>99</v>
      </c>
      <c r="C17" s="25">
        <v>1.45</v>
      </c>
      <c r="D17" s="41">
        <v>1.41</v>
      </c>
      <c r="E17" s="200">
        <v>2.2200000000000002</v>
      </c>
      <c r="F17" s="200">
        <v>1.95</v>
      </c>
      <c r="G17" s="216">
        <f>F17/E17-1</f>
        <v>-0.12162162162162171</v>
      </c>
      <c r="H17" s="5"/>
      <c r="I17" s="5"/>
      <c r="J17" s="5"/>
      <c r="K17" s="5"/>
      <c r="L17" s="5"/>
      <c r="M17" s="5"/>
      <c r="N17" s="5"/>
      <c r="O17" s="5"/>
      <c r="P17" s="5"/>
      <c r="Q17" s="44"/>
      <c r="R17" s="6"/>
      <c r="S17" s="42"/>
      <c r="T17" s="42"/>
      <c r="U17" s="42"/>
      <c r="V17" s="22"/>
    </row>
    <row r="18" spans="1:22" ht="11.45" customHeight="1">
      <c r="A18" s="174"/>
      <c r="B18" s="21" t="s">
        <v>100</v>
      </c>
      <c r="C18" s="20">
        <v>1.45</v>
      </c>
      <c r="D18" s="43">
        <v>1.43</v>
      </c>
      <c r="E18" s="198">
        <v>2.2799999999999998</v>
      </c>
      <c r="F18" s="198">
        <v>1.96</v>
      </c>
      <c r="G18" s="101">
        <f t="shared" si="0"/>
        <v>-0.14035087719298245</v>
      </c>
      <c r="H18" s="5"/>
      <c r="I18" s="5"/>
      <c r="J18" s="5"/>
      <c r="K18" s="5"/>
      <c r="L18" s="5"/>
      <c r="M18" s="5"/>
      <c r="N18" s="5"/>
      <c r="O18" s="5"/>
      <c r="P18" s="5"/>
      <c r="Q18" s="44"/>
      <c r="R18" s="6"/>
      <c r="S18" s="42"/>
      <c r="T18" s="42"/>
      <c r="U18" s="42"/>
      <c r="V18" s="22"/>
    </row>
    <row r="19" spans="1:22" ht="11.45" customHeight="1">
      <c r="A19" s="174"/>
      <c r="B19" s="21" t="s">
        <v>101</v>
      </c>
      <c r="C19" s="20">
        <v>1.4533333333333331</v>
      </c>
      <c r="D19" s="43">
        <v>1.44</v>
      </c>
      <c r="E19" s="198">
        <v>2.33</v>
      </c>
      <c r="F19" s="198">
        <v>1.97</v>
      </c>
      <c r="G19" s="101">
        <f t="shared" si="0"/>
        <v>-0.15450643776824036</v>
      </c>
      <c r="H19" s="6"/>
      <c r="I19" s="6"/>
      <c r="J19" s="6"/>
      <c r="K19" s="6"/>
      <c r="L19" s="6"/>
      <c r="M19" s="6"/>
      <c r="N19" s="6"/>
      <c r="O19" s="6"/>
      <c r="P19" s="6"/>
      <c r="Q19" s="44"/>
      <c r="R19" s="6"/>
      <c r="S19" s="42"/>
      <c r="T19" s="42"/>
      <c r="U19" s="42"/>
      <c r="V19" s="22"/>
    </row>
    <row r="20" spans="1:22" ht="11.45" customHeight="1">
      <c r="A20" s="175"/>
      <c r="B20" s="23" t="s">
        <v>102</v>
      </c>
      <c r="C20" s="24">
        <v>1.4733333333333334</v>
      </c>
      <c r="D20" s="45">
        <v>1.45</v>
      </c>
      <c r="E20" s="199">
        <v>2.4</v>
      </c>
      <c r="F20" s="199">
        <v>2.04</v>
      </c>
      <c r="G20" s="215">
        <f t="shared" si="0"/>
        <v>-0.14999999999999991</v>
      </c>
      <c r="H20" s="5"/>
      <c r="I20" s="5"/>
      <c r="J20" s="5"/>
      <c r="K20" s="5"/>
      <c r="L20" s="5"/>
      <c r="M20" s="5"/>
      <c r="N20" s="5"/>
      <c r="O20" s="5"/>
      <c r="P20" s="5"/>
      <c r="Q20" s="44"/>
      <c r="R20" s="6"/>
      <c r="S20" s="42"/>
      <c r="T20" s="42"/>
      <c r="U20" s="42"/>
      <c r="V20" s="22"/>
    </row>
    <row r="21" spans="1:22" ht="11.45" customHeight="1">
      <c r="A21" s="174" t="s">
        <v>7</v>
      </c>
      <c r="B21" s="19" t="s">
        <v>103</v>
      </c>
      <c r="C21" s="20">
        <v>1.4966666666666668</v>
      </c>
      <c r="D21" s="43">
        <v>1.5</v>
      </c>
      <c r="E21" s="198">
        <v>2.46</v>
      </c>
      <c r="F21" s="198">
        <v>2.1</v>
      </c>
      <c r="G21" s="101">
        <f t="shared" si="0"/>
        <v>-0.14634146341463405</v>
      </c>
      <c r="H21" s="5"/>
      <c r="I21" s="5"/>
      <c r="J21" s="5"/>
      <c r="K21" s="5"/>
      <c r="L21" s="5"/>
      <c r="M21" s="5"/>
      <c r="N21" s="5"/>
      <c r="O21" s="5"/>
      <c r="P21" s="5"/>
      <c r="Q21" s="44"/>
      <c r="R21" s="6"/>
      <c r="S21" s="42"/>
      <c r="T21" s="42"/>
      <c r="U21" s="42"/>
      <c r="V21" s="22"/>
    </row>
    <row r="22" spans="1:22" ht="11.45" customHeight="1">
      <c r="A22" s="174"/>
      <c r="B22" s="21" t="s">
        <v>104</v>
      </c>
      <c r="C22" s="20">
        <v>1.5333333333333332</v>
      </c>
      <c r="D22" s="43">
        <v>1.56</v>
      </c>
      <c r="E22" s="198">
        <v>2.52</v>
      </c>
      <c r="F22" s="198">
        <v>2.15</v>
      </c>
      <c r="G22" s="101">
        <f t="shared" si="0"/>
        <v>-0.14682539682539686</v>
      </c>
      <c r="H22" s="5"/>
      <c r="I22" s="5"/>
      <c r="J22" s="5"/>
      <c r="K22" s="5"/>
      <c r="L22" s="5"/>
      <c r="M22" s="5"/>
      <c r="N22" s="5"/>
      <c r="O22" s="5"/>
      <c r="P22" s="5"/>
      <c r="Q22" s="44"/>
      <c r="R22" s="6"/>
      <c r="S22" s="42"/>
      <c r="T22" s="42"/>
      <c r="U22" s="42"/>
      <c r="V22" s="22"/>
    </row>
    <row r="23" spans="1:22" ht="11.45" customHeight="1">
      <c r="A23" s="174"/>
      <c r="B23" s="21" t="s">
        <v>105</v>
      </c>
      <c r="C23" s="20">
        <v>1.5566666666666666</v>
      </c>
      <c r="D23" s="43">
        <v>1.66</v>
      </c>
      <c r="E23" s="198">
        <v>2.54</v>
      </c>
      <c r="F23" s="198">
        <v>2.1800000000000002</v>
      </c>
      <c r="G23" s="101">
        <f t="shared" si="0"/>
        <v>-0.1417322834645669</v>
      </c>
      <c r="H23" s="5"/>
      <c r="I23" s="5"/>
      <c r="J23" s="5"/>
      <c r="K23" s="5"/>
      <c r="L23" s="5"/>
      <c r="M23" s="5"/>
      <c r="N23" s="5"/>
      <c r="O23" s="5"/>
      <c r="P23" s="5"/>
      <c r="Q23" s="44"/>
      <c r="R23" s="6"/>
      <c r="S23" s="42"/>
      <c r="T23" s="42"/>
      <c r="U23" s="42"/>
      <c r="V23" s="22"/>
    </row>
    <row r="24" spans="1:22" ht="11.45" customHeight="1">
      <c r="A24" s="175"/>
      <c r="B24" s="23" t="s">
        <v>106</v>
      </c>
      <c r="C24" s="20">
        <v>1.58</v>
      </c>
      <c r="D24" s="45">
        <v>1.77</v>
      </c>
      <c r="E24" s="199">
        <v>2.54</v>
      </c>
      <c r="F24" s="199">
        <v>2.2000000000000002</v>
      </c>
      <c r="G24" s="215">
        <f t="shared" si="0"/>
        <v>-0.13385826771653542</v>
      </c>
      <c r="H24" s="5"/>
      <c r="I24" s="5"/>
      <c r="J24" s="5"/>
      <c r="K24" s="5"/>
      <c r="L24" s="5"/>
      <c r="M24" s="5"/>
      <c r="N24" s="5"/>
      <c r="O24" s="5"/>
      <c r="P24" s="5"/>
      <c r="Q24" s="44"/>
      <c r="R24" s="6"/>
      <c r="S24" s="42"/>
      <c r="T24" s="42"/>
      <c r="U24" s="42"/>
      <c r="V24" s="22"/>
    </row>
    <row r="25" spans="1:22" ht="11.45" customHeight="1">
      <c r="A25" s="174" t="s">
        <v>8</v>
      </c>
      <c r="B25" s="19" t="s">
        <v>107</v>
      </c>
      <c r="C25" s="25">
        <v>1.5866666666666667</v>
      </c>
      <c r="D25" s="41">
        <v>1.82</v>
      </c>
      <c r="E25" s="200">
        <v>2.54</v>
      </c>
      <c r="F25" s="200">
        <v>2.2400000000000002</v>
      </c>
      <c r="G25" s="216">
        <f t="shared" si="0"/>
        <v>-0.11811023622047234</v>
      </c>
      <c r="Q25" s="27"/>
      <c r="R25" s="6"/>
      <c r="S25" s="46"/>
      <c r="T25" s="47"/>
      <c r="U25" s="47"/>
      <c r="V25" s="22"/>
    </row>
    <row r="26" spans="1:22" ht="11.45" customHeight="1">
      <c r="A26" s="174"/>
      <c r="B26" s="21" t="s">
        <v>108</v>
      </c>
      <c r="C26" s="20">
        <v>1.6033333333333335</v>
      </c>
      <c r="D26" s="43">
        <v>1.85</v>
      </c>
      <c r="E26" s="198">
        <v>2.54</v>
      </c>
      <c r="F26" s="198">
        <v>2.23</v>
      </c>
      <c r="G26" s="101">
        <f t="shared" si="0"/>
        <v>-0.12204724409448819</v>
      </c>
      <c r="Q26" s="27"/>
      <c r="R26" s="6"/>
      <c r="S26" s="47"/>
      <c r="T26" s="47"/>
      <c r="U26" s="47"/>
      <c r="V26" s="22"/>
    </row>
    <row r="27" spans="1:22" ht="11.45" customHeight="1">
      <c r="A27" s="174"/>
      <c r="B27" s="21" t="s">
        <v>109</v>
      </c>
      <c r="C27" s="20">
        <v>1.6133333333333333</v>
      </c>
      <c r="D27" s="43">
        <v>1.85</v>
      </c>
      <c r="E27" s="198">
        <v>2.5299999999999998</v>
      </c>
      <c r="F27" s="207">
        <v>2.2400000000000002</v>
      </c>
      <c r="G27" s="101">
        <f>F27/E27-1</f>
        <v>-0.11462450592885365</v>
      </c>
      <c r="H27" s="65"/>
      <c r="I27" s="5"/>
      <c r="M27" s="5"/>
      <c r="N27" s="5"/>
      <c r="Q27" s="27"/>
      <c r="R27" s="6"/>
      <c r="S27" s="47"/>
      <c r="T27" s="47"/>
      <c r="U27" s="47"/>
      <c r="V27" s="22"/>
    </row>
    <row r="28" spans="1:22" ht="11.45" customHeight="1">
      <c r="A28" s="175"/>
      <c r="B28" s="23" t="s">
        <v>110</v>
      </c>
      <c r="C28" s="24">
        <v>1.6233333333333333</v>
      </c>
      <c r="D28" s="45">
        <v>1.85</v>
      </c>
      <c r="E28" s="199"/>
      <c r="F28" s="208">
        <v>2.23</v>
      </c>
      <c r="G28" s="215"/>
      <c r="H28" s="26"/>
      <c r="I28" s="5"/>
      <c r="J28" s="26"/>
      <c r="K28" s="26"/>
      <c r="L28" s="26"/>
      <c r="M28" s="5"/>
      <c r="N28" s="5"/>
      <c r="Q28" s="27"/>
      <c r="R28" s="6"/>
      <c r="S28" s="47"/>
      <c r="T28" s="48"/>
      <c r="U28" s="49"/>
      <c r="V28" s="22"/>
    </row>
    <row r="29" spans="1:22" ht="11.45" customHeight="1">
      <c r="A29" s="176" t="s">
        <v>9</v>
      </c>
      <c r="B29" s="19" t="s">
        <v>111</v>
      </c>
      <c r="C29" s="20">
        <v>1.6333333333333335</v>
      </c>
      <c r="D29" s="43">
        <v>1.86</v>
      </c>
      <c r="E29" s="198">
        <v>2.42</v>
      </c>
      <c r="F29" s="207">
        <v>2.2400000000000002</v>
      </c>
      <c r="G29" s="101">
        <f t="shared" ref="G29:G59" si="1">F29/E29-1</f>
        <v>-7.4380165289256062E-2</v>
      </c>
      <c r="H29" s="303"/>
      <c r="I29" s="303"/>
      <c r="J29" s="303"/>
      <c r="K29" s="303"/>
      <c r="L29" s="303"/>
      <c r="M29" s="303" t="s">
        <v>26</v>
      </c>
      <c r="N29" s="308"/>
      <c r="O29" s="308"/>
      <c r="P29" s="308"/>
      <c r="Q29" s="50"/>
      <c r="R29" s="6"/>
      <c r="S29" s="47"/>
      <c r="T29" s="47"/>
      <c r="U29" s="46"/>
      <c r="V29" s="22"/>
    </row>
    <row r="30" spans="1:22" ht="11.45" customHeight="1">
      <c r="A30" s="177"/>
      <c r="B30" s="21" t="s">
        <v>112</v>
      </c>
      <c r="C30" s="20">
        <v>1.6333333333333335</v>
      </c>
      <c r="D30" s="43">
        <v>1.86</v>
      </c>
      <c r="E30" s="198">
        <v>2.36</v>
      </c>
      <c r="F30" s="207"/>
      <c r="G30" s="101"/>
      <c r="H30" s="5"/>
      <c r="I30" s="308"/>
      <c r="J30" s="308"/>
      <c r="K30" s="308"/>
      <c r="L30" s="308"/>
      <c r="M30" s="308"/>
      <c r="N30" s="308"/>
      <c r="O30" s="308"/>
      <c r="P30" s="308"/>
      <c r="Q30" s="51"/>
      <c r="R30" s="52"/>
      <c r="S30" s="40"/>
      <c r="T30" s="40"/>
      <c r="U30" s="40"/>
      <c r="V30" s="22"/>
    </row>
    <row r="31" spans="1:22" s="5" customFormat="1" ht="11.45" customHeight="1">
      <c r="A31" s="221"/>
      <c r="B31" s="21" t="s">
        <v>113</v>
      </c>
      <c r="C31" s="20">
        <v>1.63</v>
      </c>
      <c r="D31" s="43">
        <v>1.86</v>
      </c>
      <c r="E31" s="198">
        <v>2.33</v>
      </c>
      <c r="F31" s="207">
        <v>2.2200000000000002</v>
      </c>
      <c r="G31" s="101">
        <f t="shared" si="1"/>
        <v>-4.7210300429184504E-2</v>
      </c>
      <c r="Q31" s="6"/>
      <c r="R31" s="53"/>
      <c r="S31" s="40"/>
      <c r="T31" s="40"/>
      <c r="U31" s="54"/>
      <c r="V31" s="22"/>
    </row>
    <row r="32" spans="1:22" ht="11.45" customHeight="1">
      <c r="A32" s="174"/>
      <c r="B32" s="21" t="s">
        <v>114</v>
      </c>
      <c r="C32" s="20">
        <v>1.6233333333333331</v>
      </c>
      <c r="D32" s="43">
        <v>1.86</v>
      </c>
      <c r="E32" s="198">
        <v>2.3199999999999998</v>
      </c>
      <c r="F32" s="207">
        <v>2.21</v>
      </c>
      <c r="G32" s="101">
        <f t="shared" si="1"/>
        <v>-4.7413793103448176E-2</v>
      </c>
      <c r="H32" s="5"/>
      <c r="J32" s="5"/>
      <c r="K32" s="5"/>
      <c r="L32" s="5"/>
      <c r="M32" s="5"/>
      <c r="N32" s="5"/>
      <c r="O32" s="5"/>
      <c r="P32" s="5"/>
      <c r="Q32" s="44"/>
      <c r="R32" s="6"/>
      <c r="S32" s="55"/>
      <c r="T32" s="55"/>
      <c r="U32" s="55"/>
      <c r="V32" s="22"/>
    </row>
    <row r="33" spans="1:28" ht="11.45" customHeight="1">
      <c r="A33" s="175"/>
      <c r="B33" s="23" t="s">
        <v>115</v>
      </c>
      <c r="C33" s="20">
        <v>1.6266666666666667</v>
      </c>
      <c r="D33" s="45">
        <v>1.86</v>
      </c>
      <c r="E33" s="199">
        <v>2.3199999999999998</v>
      </c>
      <c r="F33" s="208">
        <v>2.21</v>
      </c>
      <c r="G33" s="215">
        <f t="shared" si="1"/>
        <v>-4.7413793103448176E-2</v>
      </c>
      <c r="H33" s="5"/>
      <c r="J33" s="5"/>
      <c r="K33" s="5"/>
      <c r="L33" s="5"/>
      <c r="M33" s="5"/>
      <c r="N33" s="5"/>
      <c r="O33" s="5"/>
      <c r="P33" s="5"/>
      <c r="Q33" s="44"/>
      <c r="R33" s="6"/>
      <c r="S33" s="55"/>
      <c r="T33" s="55"/>
      <c r="U33" s="55"/>
      <c r="V33" s="22"/>
    </row>
    <row r="34" spans="1:28" ht="11.45" customHeight="1">
      <c r="A34" s="174" t="s">
        <v>10</v>
      </c>
      <c r="B34" s="19" t="s">
        <v>116</v>
      </c>
      <c r="C34" s="25">
        <v>1.64</v>
      </c>
      <c r="D34" s="41">
        <v>1.86</v>
      </c>
      <c r="E34" s="200">
        <v>2.3199999999999998</v>
      </c>
      <c r="F34" s="209">
        <v>2.21</v>
      </c>
      <c r="G34" s="101">
        <f t="shared" si="1"/>
        <v>-4.7413793103448176E-2</v>
      </c>
      <c r="H34" s="5"/>
      <c r="I34" s="29"/>
      <c r="J34" s="29"/>
      <c r="K34" s="29"/>
      <c r="L34" s="29"/>
      <c r="M34" s="29"/>
      <c r="N34" s="29"/>
      <c r="O34" s="29"/>
      <c r="P34" s="29"/>
      <c r="Q34" s="29"/>
      <c r="R34" s="29"/>
      <c r="S34" s="29"/>
      <c r="T34" s="29"/>
      <c r="U34" s="29"/>
      <c r="V34" s="22"/>
      <c r="W34" s="29"/>
      <c r="X34" s="29"/>
      <c r="Y34" s="29"/>
      <c r="Z34" s="29"/>
      <c r="AA34" s="29"/>
      <c r="AB34" s="29"/>
    </row>
    <row r="35" spans="1:28" ht="11.45" customHeight="1">
      <c r="A35" s="174"/>
      <c r="B35" s="21" t="s">
        <v>117</v>
      </c>
      <c r="C35" s="20">
        <v>1.64</v>
      </c>
      <c r="D35" s="43">
        <v>1.86</v>
      </c>
      <c r="E35" s="198">
        <v>2.35</v>
      </c>
      <c r="F35" s="207">
        <v>2.2000000000000002</v>
      </c>
      <c r="G35" s="101">
        <f t="shared" si="1"/>
        <v>-6.3829787234042534E-2</v>
      </c>
      <c r="H35" s="5"/>
      <c r="J35" s="65"/>
      <c r="V35" s="22"/>
    </row>
    <row r="36" spans="1:28" ht="11.45" customHeight="1">
      <c r="A36" s="174"/>
      <c r="B36" s="21" t="s">
        <v>118</v>
      </c>
      <c r="C36" s="20">
        <v>1.6433333333333333</v>
      </c>
      <c r="D36" s="43">
        <v>1.86</v>
      </c>
      <c r="E36" s="198">
        <v>2.39</v>
      </c>
      <c r="F36" s="207">
        <v>2.19</v>
      </c>
      <c r="G36" s="101">
        <f t="shared" si="1"/>
        <v>-8.3682008368200944E-2</v>
      </c>
      <c r="H36" s="5"/>
      <c r="I36" s="1" t="s">
        <v>27</v>
      </c>
      <c r="T36" s="56"/>
      <c r="U36" s="56"/>
      <c r="V36" s="22"/>
    </row>
    <row r="37" spans="1:28" ht="11.45" customHeight="1">
      <c r="A37" s="175"/>
      <c r="B37" s="23" t="s">
        <v>119</v>
      </c>
      <c r="C37" s="24">
        <v>1.6333333333333331</v>
      </c>
      <c r="D37" s="45">
        <v>1.91</v>
      </c>
      <c r="E37" s="199">
        <v>2.44</v>
      </c>
      <c r="F37" s="208">
        <v>2.2000000000000002</v>
      </c>
      <c r="G37" s="215">
        <f t="shared" si="1"/>
        <v>-9.8360655737704805E-2</v>
      </c>
      <c r="H37" s="5"/>
      <c r="V37" s="22"/>
    </row>
    <row r="38" spans="1:28" ht="11.45" customHeight="1">
      <c r="A38" s="174" t="s">
        <v>28</v>
      </c>
      <c r="B38" s="21" t="s">
        <v>120</v>
      </c>
      <c r="C38" s="20"/>
      <c r="D38" s="43">
        <v>1.97</v>
      </c>
      <c r="E38" s="198">
        <v>2.5</v>
      </c>
      <c r="F38" s="207">
        <v>2.2200000000000002</v>
      </c>
      <c r="G38" s="101">
        <f t="shared" si="1"/>
        <v>-0.11199999999999988</v>
      </c>
      <c r="H38" s="6"/>
      <c r="L38" s="29"/>
      <c r="P38" s="29"/>
      <c r="V38" s="22"/>
    </row>
    <row r="39" spans="1:28" ht="11.45" customHeight="1">
      <c r="A39" s="174"/>
      <c r="B39" s="21" t="s">
        <v>121</v>
      </c>
      <c r="C39" s="20">
        <v>1.59</v>
      </c>
      <c r="D39" s="43">
        <v>2.0099999999999998</v>
      </c>
      <c r="E39" s="198">
        <v>2.5099999999999998</v>
      </c>
      <c r="F39" s="207">
        <v>2.2599999999999998</v>
      </c>
      <c r="G39" s="101">
        <f t="shared" si="1"/>
        <v>-9.9601593625498031E-2</v>
      </c>
      <c r="H39" s="5"/>
      <c r="L39" s="29"/>
      <c r="P39" s="29"/>
      <c r="T39" s="29"/>
      <c r="V39" s="22"/>
      <c r="X39" s="29"/>
      <c r="AB39" s="29"/>
    </row>
    <row r="40" spans="1:28" ht="11.45" customHeight="1">
      <c r="A40" s="174"/>
      <c r="B40" s="21" t="s">
        <v>122</v>
      </c>
      <c r="C40" s="20">
        <v>1.5733333333333333</v>
      </c>
      <c r="D40" s="43">
        <v>2.02</v>
      </c>
      <c r="E40" s="198">
        <v>2.52</v>
      </c>
      <c r="F40" s="207">
        <v>2.2999999999999998</v>
      </c>
      <c r="G40" s="101">
        <f t="shared" si="1"/>
        <v>-8.7301587301587324E-2</v>
      </c>
      <c r="H40" s="5"/>
      <c r="L40" s="5"/>
      <c r="M40" s="5"/>
      <c r="N40" s="5"/>
      <c r="O40" s="5"/>
      <c r="P40" s="5"/>
      <c r="Q40" s="44"/>
      <c r="R40" s="6"/>
      <c r="S40" s="55"/>
      <c r="T40" s="55"/>
      <c r="U40" s="55"/>
      <c r="V40" s="22"/>
    </row>
    <row r="41" spans="1:28" ht="11.45" customHeight="1">
      <c r="A41" s="174"/>
      <c r="B41" s="21" t="s">
        <v>123</v>
      </c>
      <c r="C41" s="20">
        <v>1.5733333333333333</v>
      </c>
      <c r="D41" s="43">
        <v>2.0299999999999998</v>
      </c>
      <c r="E41" s="198">
        <v>2.52</v>
      </c>
      <c r="F41" s="207">
        <v>2.34</v>
      </c>
      <c r="G41" s="101">
        <f t="shared" si="1"/>
        <v>-7.1428571428571508E-2</v>
      </c>
      <c r="H41" s="5"/>
      <c r="I41" s="29"/>
      <c r="J41" s="29"/>
      <c r="L41" s="29"/>
      <c r="M41" s="29"/>
      <c r="N41" s="29"/>
      <c r="O41" s="29"/>
      <c r="P41" s="29"/>
      <c r="Q41" s="29"/>
      <c r="R41" s="29"/>
      <c r="S41" s="29"/>
      <c r="T41" s="29"/>
      <c r="U41" s="29"/>
      <c r="V41" s="22"/>
    </row>
    <row r="42" spans="1:28" ht="11.45" customHeight="1">
      <c r="A42" s="175"/>
      <c r="B42" s="23" t="s">
        <v>124</v>
      </c>
      <c r="C42" s="28">
        <v>1.58</v>
      </c>
      <c r="D42" s="45">
        <v>2.04</v>
      </c>
      <c r="E42" s="199">
        <v>2.52</v>
      </c>
      <c r="F42" s="208">
        <v>2.33</v>
      </c>
      <c r="G42" s="215">
        <f t="shared" si="1"/>
        <v>-7.5396825396825351E-2</v>
      </c>
      <c r="H42" s="5"/>
      <c r="U42" s="29"/>
      <c r="V42" s="22"/>
    </row>
    <row r="43" spans="1:28" ht="11.45" customHeight="1">
      <c r="A43" s="174" t="s">
        <v>29</v>
      </c>
      <c r="B43" s="19" t="s">
        <v>125</v>
      </c>
      <c r="C43" s="25">
        <v>1.58</v>
      </c>
      <c r="D43" s="41">
        <v>2.0699999999999998</v>
      </c>
      <c r="E43" s="200">
        <v>2.46</v>
      </c>
      <c r="F43" s="209">
        <v>2.33</v>
      </c>
      <c r="G43" s="216">
        <f t="shared" si="1"/>
        <v>-5.2845528455284563E-2</v>
      </c>
      <c r="H43" s="5"/>
      <c r="J43" s="56"/>
      <c r="K43" s="56"/>
      <c r="L43" s="56"/>
      <c r="M43" s="56"/>
      <c r="N43" s="56"/>
      <c r="O43" s="56"/>
      <c r="P43" s="56"/>
      <c r="U43" s="29"/>
      <c r="V43" s="22"/>
    </row>
    <row r="44" spans="1:28" ht="11.45" customHeight="1">
      <c r="A44" s="174"/>
      <c r="B44" s="21" t="s">
        <v>126</v>
      </c>
      <c r="C44" s="20">
        <v>1.5833333333333333</v>
      </c>
      <c r="D44" s="43">
        <v>2.13</v>
      </c>
      <c r="E44" s="198">
        <v>2.4</v>
      </c>
      <c r="F44" s="207">
        <v>2.33</v>
      </c>
      <c r="G44" s="101">
        <f t="shared" si="1"/>
        <v>-2.9166666666666563E-2</v>
      </c>
      <c r="U44" s="29"/>
      <c r="V44" s="22"/>
    </row>
    <row r="45" spans="1:28" ht="11.45" customHeight="1">
      <c r="A45" s="174"/>
      <c r="B45" s="21" t="s">
        <v>127</v>
      </c>
      <c r="C45" s="20">
        <v>1.5999999999999999</v>
      </c>
      <c r="D45" s="43">
        <v>2.16</v>
      </c>
      <c r="E45" s="198">
        <v>2.34</v>
      </c>
      <c r="F45" s="207">
        <v>2.2400000000000002</v>
      </c>
      <c r="G45" s="101">
        <f t="shared" si="1"/>
        <v>-4.2735042735042583E-2</v>
      </c>
      <c r="V45" s="22"/>
    </row>
    <row r="46" spans="1:28" ht="11.45" customHeight="1">
      <c r="A46" s="174"/>
      <c r="B46" s="21" t="s">
        <v>128</v>
      </c>
      <c r="C46" s="20">
        <v>1.6133333333333333</v>
      </c>
      <c r="D46" s="43">
        <v>2.1800000000000002</v>
      </c>
      <c r="E46" s="198">
        <v>2.2799999999999998</v>
      </c>
      <c r="F46" s="207">
        <v>2.1800000000000002</v>
      </c>
      <c r="G46" s="101">
        <f t="shared" si="1"/>
        <v>-4.3859649122806821E-2</v>
      </c>
      <c r="L46" s="29"/>
      <c r="V46" s="22"/>
    </row>
    <row r="47" spans="1:28" ht="11.45" customHeight="1">
      <c r="A47" s="175"/>
      <c r="B47" s="23" t="s">
        <v>129</v>
      </c>
      <c r="C47" s="24">
        <v>1.6333333333333335</v>
      </c>
      <c r="D47" s="45">
        <v>2.19</v>
      </c>
      <c r="E47" s="199">
        <v>2.2200000000000002</v>
      </c>
      <c r="F47" s="208">
        <v>2.12</v>
      </c>
      <c r="G47" s="215">
        <f t="shared" si="1"/>
        <v>-4.5045045045045029E-2</v>
      </c>
      <c r="Q47" s="27"/>
      <c r="R47" s="6"/>
      <c r="S47" s="47"/>
      <c r="T47" s="47"/>
      <c r="U47" s="47"/>
      <c r="V47" s="22"/>
    </row>
    <row r="48" spans="1:28" ht="11.45" customHeight="1">
      <c r="A48" s="174" t="s">
        <v>30</v>
      </c>
      <c r="B48" s="21" t="s">
        <v>130</v>
      </c>
      <c r="C48" s="20">
        <v>1.64</v>
      </c>
      <c r="D48" s="43">
        <v>2.2000000000000002</v>
      </c>
      <c r="E48" s="198">
        <v>2.21</v>
      </c>
      <c r="F48" s="207">
        <v>2.08</v>
      </c>
      <c r="G48" s="101">
        <f t="shared" si="1"/>
        <v>-5.8823529411764608E-2</v>
      </c>
      <c r="Q48" s="27"/>
      <c r="R48" s="6"/>
      <c r="S48" s="47"/>
      <c r="T48" s="47"/>
      <c r="U48" s="47"/>
      <c r="V48" s="22"/>
    </row>
    <row r="49" spans="1:22" ht="11.45" customHeight="1">
      <c r="A49" s="174"/>
      <c r="B49" s="21" t="s">
        <v>131</v>
      </c>
      <c r="C49" s="20">
        <v>1.6366666666666667</v>
      </c>
      <c r="D49" s="43">
        <v>2.21</v>
      </c>
      <c r="E49" s="198">
        <v>2.21</v>
      </c>
      <c r="F49" s="207">
        <v>2.0699999999999998</v>
      </c>
      <c r="G49" s="101">
        <f t="shared" si="1"/>
        <v>-6.3348416289592868E-2</v>
      </c>
      <c r="Q49" s="27"/>
      <c r="R49" s="6"/>
      <c r="S49" s="47"/>
      <c r="T49" s="47"/>
      <c r="U49" s="47"/>
      <c r="V49" s="22"/>
    </row>
    <row r="50" spans="1:22" ht="11.45" customHeight="1">
      <c r="A50" s="174"/>
      <c r="B50" s="21" t="s">
        <v>132</v>
      </c>
      <c r="C50" s="20">
        <v>1.6266666666666667</v>
      </c>
      <c r="D50" s="43">
        <v>2.21</v>
      </c>
      <c r="E50" s="198">
        <v>2.19</v>
      </c>
      <c r="F50" s="207">
        <v>2.0699999999999998</v>
      </c>
      <c r="G50" s="101">
        <f t="shared" si="1"/>
        <v>-5.4794520547945202E-2</v>
      </c>
      <c r="Q50" s="27"/>
      <c r="R50" s="6"/>
      <c r="S50" s="47"/>
      <c r="T50" s="47"/>
      <c r="U50" s="47"/>
      <c r="V50" s="22"/>
    </row>
    <row r="51" spans="1:22" ht="11.45" customHeight="1">
      <c r="A51" s="174"/>
      <c r="B51" s="21" t="s">
        <v>133</v>
      </c>
      <c r="C51" s="20">
        <v>1.6166666666666665</v>
      </c>
      <c r="D51" s="43">
        <v>2.2200000000000002</v>
      </c>
      <c r="E51" s="198">
        <v>2.17</v>
      </c>
      <c r="F51" s="207">
        <v>2.04</v>
      </c>
      <c r="G51" s="101">
        <f t="shared" si="1"/>
        <v>-5.9907834101382451E-2</v>
      </c>
      <c r="Q51" s="27"/>
      <c r="R51" s="6"/>
      <c r="S51" s="47"/>
      <c r="T51" s="47"/>
      <c r="U51" s="47"/>
      <c r="V51" s="22"/>
    </row>
    <row r="52" spans="1:22" ht="11.45" customHeight="1">
      <c r="A52" s="175"/>
      <c r="B52" s="23" t="s">
        <v>134</v>
      </c>
      <c r="C52" s="20">
        <v>1.6066666666666667</v>
      </c>
      <c r="D52" s="45">
        <v>2.2200000000000002</v>
      </c>
      <c r="E52" s="199">
        <v>2.17</v>
      </c>
      <c r="F52" s="208">
        <v>2</v>
      </c>
      <c r="G52" s="215">
        <f t="shared" si="1"/>
        <v>-7.8341013824884786E-2</v>
      </c>
      <c r="Q52" s="27"/>
      <c r="R52" s="6"/>
      <c r="S52" s="47"/>
      <c r="T52" s="47"/>
      <c r="U52" s="47"/>
      <c r="V52" s="22"/>
    </row>
    <row r="53" spans="1:22" ht="11.45" customHeight="1">
      <c r="A53" s="174" t="s">
        <v>31</v>
      </c>
      <c r="B53" s="19" t="s">
        <v>135</v>
      </c>
      <c r="C53" s="25">
        <v>1.6033333333333335</v>
      </c>
      <c r="D53" s="41">
        <v>2.2000000000000002</v>
      </c>
      <c r="E53" s="200">
        <v>2.12</v>
      </c>
      <c r="F53" s="209">
        <v>1.98</v>
      </c>
      <c r="G53" s="216">
        <f t="shared" si="1"/>
        <v>-6.60377358490567E-2</v>
      </c>
      <c r="Q53" s="27"/>
      <c r="R53" s="6"/>
      <c r="S53" s="47"/>
      <c r="T53" s="47"/>
      <c r="U53" s="47"/>
      <c r="V53" s="22"/>
    </row>
    <row r="54" spans="1:22" ht="11.45" customHeight="1">
      <c r="A54" s="174"/>
      <c r="B54" s="21" t="s">
        <v>136</v>
      </c>
      <c r="C54" s="20">
        <v>1.5966666666666667</v>
      </c>
      <c r="D54" s="43">
        <v>2.15</v>
      </c>
      <c r="E54" s="198">
        <v>2.0699999999999998</v>
      </c>
      <c r="F54" s="207">
        <v>1.96</v>
      </c>
      <c r="G54" s="101">
        <f t="shared" si="1"/>
        <v>-5.3140096618357391E-2</v>
      </c>
      <c r="Q54" s="27"/>
      <c r="R54" s="6"/>
      <c r="S54" s="47"/>
      <c r="T54" s="47"/>
      <c r="U54" s="47"/>
      <c r="V54" s="22"/>
    </row>
    <row r="55" spans="1:22" ht="11.45" customHeight="1">
      <c r="A55" s="174"/>
      <c r="B55" s="21" t="s">
        <v>137</v>
      </c>
      <c r="C55" s="20">
        <v>1.5999999999999999</v>
      </c>
      <c r="D55" s="43">
        <v>2.09</v>
      </c>
      <c r="E55" s="198">
        <v>2.0099999999999998</v>
      </c>
      <c r="F55" s="207">
        <v>1.93</v>
      </c>
      <c r="G55" s="101">
        <f t="shared" si="1"/>
        <v>-3.9800995024875552E-2</v>
      </c>
      <c r="Q55" s="27"/>
      <c r="R55" s="6"/>
      <c r="S55" s="47"/>
      <c r="T55" s="47"/>
      <c r="U55" s="47"/>
      <c r="V55" s="22"/>
    </row>
    <row r="56" spans="1:22" ht="11.45" customHeight="1">
      <c r="A56" s="175"/>
      <c r="B56" s="23" t="s">
        <v>138</v>
      </c>
      <c r="C56" s="24">
        <v>1.5833333333333333</v>
      </c>
      <c r="D56" s="45">
        <v>2.0299999999999998</v>
      </c>
      <c r="E56" s="199">
        <v>1.97</v>
      </c>
      <c r="F56" s="208">
        <v>1.91</v>
      </c>
      <c r="G56" s="215">
        <f t="shared" si="1"/>
        <v>-3.0456852791878153E-2</v>
      </c>
      <c r="Q56" s="27"/>
      <c r="R56" s="6"/>
      <c r="S56" s="47"/>
      <c r="T56" s="47"/>
      <c r="U56" s="47"/>
      <c r="V56" s="22"/>
    </row>
    <row r="57" spans="1:22" ht="11.45" customHeight="1">
      <c r="A57" s="174" t="s">
        <v>32</v>
      </c>
      <c r="B57" s="19" t="s">
        <v>139</v>
      </c>
      <c r="C57" s="20">
        <v>1.5766666666666669</v>
      </c>
      <c r="D57" s="41">
        <v>1.98</v>
      </c>
      <c r="E57" s="200">
        <v>1.93</v>
      </c>
      <c r="F57" s="209">
        <v>1.91</v>
      </c>
      <c r="G57" s="216">
        <f t="shared" si="1"/>
        <v>-1.0362694300518172E-2</v>
      </c>
      <c r="Q57" s="27"/>
      <c r="R57" s="6"/>
      <c r="S57" s="47"/>
      <c r="T57" s="47"/>
      <c r="U57" s="47"/>
      <c r="V57" s="22"/>
    </row>
    <row r="58" spans="1:22" ht="11.45" customHeight="1">
      <c r="A58" s="174"/>
      <c r="B58" s="21" t="s">
        <v>140</v>
      </c>
      <c r="C58" s="20">
        <v>1.5733333333333335</v>
      </c>
      <c r="D58" s="43">
        <v>1.97</v>
      </c>
      <c r="E58" s="198">
        <v>1.93</v>
      </c>
      <c r="F58" s="207">
        <v>1.9</v>
      </c>
      <c r="G58" s="101">
        <f t="shared" si="1"/>
        <v>-1.5544041450777257E-2</v>
      </c>
      <c r="Q58" s="27"/>
      <c r="R58" s="6"/>
      <c r="S58" s="47"/>
      <c r="T58" s="47"/>
      <c r="U58" s="47"/>
      <c r="V58" s="22"/>
    </row>
    <row r="59" spans="1:22" ht="11.45" customHeight="1">
      <c r="A59" s="174"/>
      <c r="B59" s="21" t="s">
        <v>141</v>
      </c>
      <c r="C59" s="20">
        <v>1.5566666666666666</v>
      </c>
      <c r="D59" s="43">
        <v>1.97</v>
      </c>
      <c r="E59" s="198">
        <v>1.93</v>
      </c>
      <c r="F59" s="207">
        <v>1.88</v>
      </c>
      <c r="G59" s="101">
        <f t="shared" si="1"/>
        <v>-2.5906735751295318E-2</v>
      </c>
      <c r="Q59" s="27"/>
      <c r="R59" s="6"/>
      <c r="S59" s="47"/>
      <c r="T59" s="47"/>
      <c r="U59" s="47"/>
      <c r="V59" s="22"/>
    </row>
    <row r="60" spans="1:22" ht="11.45" customHeight="1">
      <c r="A60" s="175"/>
      <c r="B60" s="23" t="s">
        <v>142</v>
      </c>
      <c r="C60" s="20">
        <v>1.5566666666666666</v>
      </c>
      <c r="D60" s="45">
        <v>1.97</v>
      </c>
      <c r="E60" s="199">
        <v>1.93</v>
      </c>
      <c r="F60" s="208"/>
      <c r="G60" s="215"/>
      <c r="Q60" s="27"/>
      <c r="R60" s="6"/>
      <c r="S60" s="47"/>
      <c r="T60" s="47"/>
      <c r="U60" s="47"/>
      <c r="V60" s="22"/>
    </row>
    <row r="61" spans="1:22" ht="11.45" customHeight="1">
      <c r="A61" s="174" t="s">
        <v>33</v>
      </c>
      <c r="B61" s="19" t="s">
        <v>143</v>
      </c>
      <c r="C61" s="25">
        <v>1.5566666666666666</v>
      </c>
      <c r="D61" s="41">
        <v>1.97</v>
      </c>
      <c r="E61" s="200">
        <v>1.94</v>
      </c>
      <c r="F61" s="209"/>
      <c r="G61" s="216"/>
      <c r="Q61" s="27"/>
      <c r="R61" s="6"/>
      <c r="S61" s="47"/>
      <c r="T61" s="47"/>
      <c r="U61" s="47"/>
      <c r="V61" s="22"/>
    </row>
    <row r="62" spans="1:22" ht="11.45" customHeight="1">
      <c r="A62" s="174"/>
      <c r="B62" s="21" t="s">
        <v>144</v>
      </c>
      <c r="C62" s="20">
        <v>1.5366666666666668</v>
      </c>
      <c r="D62" s="43">
        <v>1.97</v>
      </c>
      <c r="E62" s="198">
        <v>1.95</v>
      </c>
      <c r="F62" s="207"/>
      <c r="G62" s="101"/>
      <c r="Q62" s="27"/>
      <c r="R62" s="6"/>
      <c r="S62" s="47"/>
      <c r="T62" s="47"/>
      <c r="U62" s="47"/>
      <c r="V62" s="22"/>
    </row>
    <row r="63" spans="1:22" ht="11.45" customHeight="1">
      <c r="A63" s="174"/>
      <c r="B63" s="21" t="s">
        <v>145</v>
      </c>
      <c r="C63" s="20">
        <v>1.53</v>
      </c>
      <c r="D63" s="43">
        <v>1.97</v>
      </c>
      <c r="E63" s="198">
        <v>1.95</v>
      </c>
      <c r="F63" s="198"/>
      <c r="G63" s="178"/>
      <c r="Q63" s="27"/>
      <c r="R63" s="6"/>
      <c r="S63" s="47"/>
      <c r="T63" s="47"/>
      <c r="U63" s="47"/>
      <c r="V63" s="22"/>
    </row>
    <row r="64" spans="1:22" ht="11.45" customHeight="1">
      <c r="A64" s="179"/>
      <c r="B64" s="180" t="s">
        <v>146</v>
      </c>
      <c r="C64" s="181">
        <v>1.53</v>
      </c>
      <c r="D64" s="182">
        <v>1.98</v>
      </c>
      <c r="E64" s="201">
        <v>1.95</v>
      </c>
      <c r="F64" s="201"/>
      <c r="G64" s="183"/>
      <c r="Q64" s="27"/>
      <c r="R64" s="6"/>
      <c r="S64" s="47"/>
      <c r="T64" s="47"/>
      <c r="U64" s="47"/>
      <c r="V64" s="22"/>
    </row>
    <row r="65" spans="1:21" ht="11.45" customHeight="1">
      <c r="C65" s="57"/>
      <c r="D65" s="57"/>
      <c r="E65" s="57"/>
      <c r="F65" s="57"/>
      <c r="G65" s="22"/>
      <c r="S65" s="47"/>
      <c r="T65" s="47"/>
      <c r="U65" s="47"/>
    </row>
    <row r="66" spans="1:21" ht="11.45" customHeight="1">
      <c r="A66" s="1" t="s">
        <v>34</v>
      </c>
    </row>
    <row r="67" spans="1:21">
      <c r="I67" s="30"/>
    </row>
  </sheetData>
  <sheetProtection selectLockedCells="1" selectUnlockedCells="1"/>
  <mergeCells count="10">
    <mergeCell ref="Q9:W9"/>
    <mergeCell ref="A10:H10"/>
    <mergeCell ref="Q10:W10"/>
    <mergeCell ref="H29:M29"/>
    <mergeCell ref="N29:P29"/>
    <mergeCell ref="I30:P30"/>
    <mergeCell ref="H2:L2"/>
    <mergeCell ref="H3:I3"/>
    <mergeCell ref="A7:H7"/>
    <mergeCell ref="L7:P7"/>
  </mergeCells>
  <pageMargins left="0.2361111111111111" right="0.17430555555555555" top="0.2013888888888889" bottom="0.2326388888888889" header="0.51180555555555551" footer="0.51180555555555551"/>
  <pageSetup paperSize="9" scale="75" firstPageNumber="0" orientation="landscape" horizontalDpi="300" verticalDpi="30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AA42"/>
  <sheetViews>
    <sheetView workbookViewId="0">
      <selection activeCell="Q1" sqref="Q1"/>
    </sheetView>
  </sheetViews>
  <sheetFormatPr baseColWidth="10" defaultRowHeight="12.75"/>
  <sheetData>
    <row r="1" spans="1:22" s="232" customFormat="1" ht="15.6" customHeight="1">
      <c r="Q1" s="329" t="str">
        <f>HYPERLINK("#'"&amp;"Méthodologie&amp;navigation"&amp;"'!A1","Retour Méthodologie&amp;navigation")</f>
        <v>Retour Méthodologie&amp;navigation</v>
      </c>
    </row>
    <row r="2" spans="1:22" s="232" customFormat="1">
      <c r="G2" s="315"/>
      <c r="H2" s="315"/>
      <c r="I2" s="315"/>
      <c r="J2" s="315"/>
      <c r="K2" s="315"/>
    </row>
    <row r="3" spans="1:22" s="232" customFormat="1">
      <c r="G3" s="316"/>
      <c r="H3" s="316"/>
    </row>
    <row r="4" spans="1:22" s="232" customFormat="1"/>
    <row r="5" spans="1:22" s="232" customFormat="1"/>
    <row r="6" spans="1:22" s="232" customFormat="1" ht="15">
      <c r="A6" s="233" t="s">
        <v>78</v>
      </c>
      <c r="B6" s="233"/>
      <c r="C6" s="234"/>
      <c r="D6" s="234"/>
      <c r="E6" s="234"/>
      <c r="F6" s="234"/>
      <c r="G6" s="234"/>
      <c r="H6" s="234"/>
      <c r="I6" s="234"/>
      <c r="J6" s="234"/>
      <c r="K6" s="234"/>
      <c r="L6" s="234"/>
      <c r="M6" s="234"/>
      <c r="N6" s="234"/>
      <c r="O6" s="234"/>
    </row>
    <row r="7" spans="1:22" s="232" customFormat="1" ht="17.25" customHeight="1">
      <c r="A7" s="317"/>
      <c r="B7" s="317"/>
      <c r="C7" s="317"/>
      <c r="D7" s="317"/>
      <c r="E7" s="317"/>
      <c r="F7" s="317"/>
      <c r="G7" s="317"/>
      <c r="K7" s="318"/>
      <c r="L7" s="318"/>
      <c r="M7" s="318"/>
      <c r="N7" s="318"/>
      <c r="O7" s="318"/>
    </row>
    <row r="8" spans="1:22" s="232" customFormat="1">
      <c r="I8" s="235"/>
    </row>
    <row r="9" spans="1:22" s="232" customFormat="1" ht="15">
      <c r="A9" s="236" t="s">
        <v>79</v>
      </c>
      <c r="B9" s="236"/>
      <c r="C9" s="236"/>
      <c r="D9" s="236"/>
      <c r="E9" s="236"/>
      <c r="F9" s="236"/>
      <c r="G9" s="236"/>
      <c r="H9" s="236"/>
      <c r="I9" s="237"/>
      <c r="J9" s="235"/>
      <c r="K9" s="237"/>
      <c r="L9" s="237"/>
      <c r="M9" s="237"/>
      <c r="N9" s="237"/>
      <c r="O9" s="237"/>
      <c r="P9" s="319"/>
      <c r="Q9" s="319"/>
      <c r="R9" s="319"/>
      <c r="S9" s="319"/>
      <c r="T9" s="319"/>
      <c r="U9" s="319"/>
      <c r="V9" s="319"/>
    </row>
    <row r="10" spans="1:22" s="232" customFormat="1">
      <c r="A10" s="314" t="s">
        <v>83</v>
      </c>
      <c r="B10" s="314"/>
      <c r="C10" s="314"/>
      <c r="D10" s="314"/>
      <c r="E10" s="314"/>
      <c r="F10" s="314"/>
      <c r="G10" s="314"/>
      <c r="H10" s="237"/>
      <c r="I10" s="237"/>
      <c r="J10" s="237"/>
      <c r="K10" s="235"/>
      <c r="L10" s="237"/>
      <c r="M10" s="237"/>
      <c r="N10" s="237"/>
      <c r="O10" s="237"/>
      <c r="P10" s="314"/>
      <c r="Q10" s="314"/>
      <c r="R10" s="314"/>
      <c r="S10" s="314"/>
      <c r="T10" s="314"/>
      <c r="U10" s="314"/>
      <c r="V10" s="314"/>
    </row>
    <row r="11" spans="1:22" s="232" customFormat="1" ht="13.5" thickBot="1">
      <c r="A11" s="238"/>
      <c r="B11" s="237"/>
      <c r="C11" s="239"/>
      <c r="D11" s="239"/>
      <c r="E11" s="239"/>
      <c r="F11" s="239"/>
      <c r="G11" s="237"/>
      <c r="H11" s="240"/>
      <c r="I11" s="240"/>
      <c r="J11" s="240"/>
      <c r="L11" s="241" t="s">
        <v>79</v>
      </c>
      <c r="M11" s="238"/>
      <c r="N11" s="240"/>
      <c r="O11" s="237"/>
      <c r="P11" s="238"/>
      <c r="Q11" s="237"/>
      <c r="R11" s="237"/>
      <c r="S11" s="237"/>
      <c r="T11" s="239"/>
      <c r="U11" s="237"/>
    </row>
    <row r="12" spans="1:22" s="232" customFormat="1" ht="23.25" thickBot="1">
      <c r="A12" s="242" t="s">
        <v>94</v>
      </c>
      <c r="B12" s="243">
        <v>2020</v>
      </c>
      <c r="C12" s="244">
        <v>2021</v>
      </c>
      <c r="D12" s="244">
        <v>2022</v>
      </c>
      <c r="E12" s="280">
        <v>2023</v>
      </c>
      <c r="F12" s="245">
        <v>2024</v>
      </c>
      <c r="G12" s="237"/>
      <c r="H12" s="237"/>
      <c r="I12" s="237"/>
      <c r="J12" s="237"/>
      <c r="K12" s="262"/>
      <c r="L12" s="241" t="s">
        <v>83</v>
      </c>
      <c r="N12" s="237"/>
      <c r="O12" s="237"/>
      <c r="P12" s="263"/>
      <c r="Q12" s="263"/>
      <c r="R12" s="264"/>
      <c r="S12" s="265"/>
      <c r="T12" s="265"/>
      <c r="U12" s="265"/>
    </row>
    <row r="13" spans="1:22" s="232" customFormat="1" ht="11.45" customHeight="1">
      <c r="A13" s="247" t="s">
        <v>5</v>
      </c>
      <c r="B13" s="248">
        <v>97.8</v>
      </c>
      <c r="C13" s="249">
        <v>104.6</v>
      </c>
      <c r="D13" s="249">
        <v>123.4</v>
      </c>
      <c r="E13" s="281">
        <v>152.19999999999999</v>
      </c>
      <c r="F13" s="250">
        <v>129.30000000000001</v>
      </c>
      <c r="G13" s="237"/>
      <c r="H13" s="237"/>
      <c r="I13" s="237"/>
      <c r="J13" s="237"/>
      <c r="K13" s="237"/>
      <c r="L13" s="237"/>
      <c r="M13" s="237"/>
      <c r="N13" s="237"/>
      <c r="O13" s="237"/>
      <c r="P13" s="239"/>
      <c r="Q13" s="239"/>
      <c r="R13" s="266"/>
      <c r="S13" s="266"/>
      <c r="T13" s="266"/>
      <c r="U13" s="267"/>
    </row>
    <row r="14" spans="1:22" s="232" customFormat="1" ht="11.45" customHeight="1">
      <c r="A14" s="251" t="s">
        <v>6</v>
      </c>
      <c r="B14" s="252">
        <v>98.4</v>
      </c>
      <c r="C14" s="253">
        <v>106.9</v>
      </c>
      <c r="D14" s="253">
        <v>125.8</v>
      </c>
      <c r="E14" s="282">
        <v>150.19999999999999</v>
      </c>
      <c r="F14" s="254">
        <v>127.2</v>
      </c>
      <c r="G14" s="237"/>
      <c r="H14" s="237"/>
      <c r="I14" s="237"/>
      <c r="J14" s="237"/>
      <c r="K14" s="237"/>
      <c r="L14" s="237"/>
      <c r="M14" s="237"/>
      <c r="N14" s="237"/>
      <c r="O14" s="237"/>
      <c r="P14" s="268"/>
      <c r="Q14" s="239"/>
      <c r="R14" s="266"/>
      <c r="S14" s="266"/>
      <c r="T14" s="266"/>
      <c r="U14" s="267"/>
    </row>
    <row r="15" spans="1:22" s="232" customFormat="1" ht="11.45" customHeight="1">
      <c r="A15" s="251" t="s">
        <v>7</v>
      </c>
      <c r="B15" s="252">
        <v>99.3</v>
      </c>
      <c r="C15" s="253">
        <v>108.4</v>
      </c>
      <c r="D15" s="253">
        <v>129.19999999999999</v>
      </c>
      <c r="E15" s="282">
        <v>149.5</v>
      </c>
      <c r="F15" s="254">
        <v>125.2</v>
      </c>
      <c r="G15" s="237"/>
      <c r="H15" s="237"/>
      <c r="I15" s="237"/>
      <c r="J15" s="237"/>
      <c r="K15" s="237"/>
      <c r="L15" s="237"/>
      <c r="M15" s="237"/>
      <c r="N15" s="237"/>
      <c r="O15" s="237"/>
      <c r="P15" s="268"/>
      <c r="Q15" s="239"/>
      <c r="R15" s="266"/>
      <c r="S15" s="266"/>
      <c r="T15" s="266"/>
      <c r="U15" s="267"/>
    </row>
    <row r="16" spans="1:22" s="232" customFormat="1" ht="11.45" customHeight="1">
      <c r="A16" s="251" t="s">
        <v>8</v>
      </c>
      <c r="B16" s="252">
        <v>99.9</v>
      </c>
      <c r="C16" s="253">
        <v>109.7</v>
      </c>
      <c r="D16" s="253">
        <v>137.69999999999999</v>
      </c>
      <c r="E16" s="282">
        <v>146.80000000000001</v>
      </c>
      <c r="F16" s="254">
        <v>124.1</v>
      </c>
      <c r="P16" s="261"/>
      <c r="Q16" s="239"/>
      <c r="R16" s="269"/>
      <c r="S16" s="270"/>
      <c r="T16" s="270"/>
      <c r="U16" s="267"/>
    </row>
    <row r="17" spans="1:27" s="232" customFormat="1" ht="11.45" customHeight="1">
      <c r="A17" s="251" t="s">
        <v>9</v>
      </c>
      <c r="B17" s="252">
        <v>100.5</v>
      </c>
      <c r="C17" s="253">
        <v>111</v>
      </c>
      <c r="D17" s="253">
        <v>144.69999999999999</v>
      </c>
      <c r="E17" s="282">
        <v>144.6</v>
      </c>
      <c r="F17" s="255">
        <v>123.3</v>
      </c>
      <c r="G17" s="328"/>
      <c r="H17" s="328"/>
      <c r="I17" s="328"/>
      <c r="J17" s="328"/>
      <c r="K17" s="328"/>
      <c r="L17" s="328" t="s">
        <v>26</v>
      </c>
      <c r="M17" s="316"/>
      <c r="N17" s="316"/>
      <c r="O17" s="316"/>
      <c r="P17" s="271"/>
      <c r="Q17" s="239"/>
      <c r="R17" s="270"/>
      <c r="S17" s="270"/>
      <c r="T17" s="269"/>
      <c r="U17" s="267"/>
    </row>
    <row r="18" spans="1:27" s="232" customFormat="1" ht="11.45" customHeight="1">
      <c r="A18" s="251" t="s">
        <v>10</v>
      </c>
      <c r="B18" s="252">
        <v>100.6</v>
      </c>
      <c r="C18" s="253">
        <v>111.5</v>
      </c>
      <c r="D18" s="253">
        <v>148.69999999999999</v>
      </c>
      <c r="E18" s="282">
        <v>142.80000000000001</v>
      </c>
      <c r="F18" s="255">
        <v>123.9</v>
      </c>
      <c r="G18" s="237"/>
      <c r="H18" s="272"/>
      <c r="I18" s="272"/>
      <c r="J18" s="272"/>
      <c r="K18" s="272"/>
      <c r="L18" s="272"/>
      <c r="M18" s="272"/>
      <c r="N18" s="272"/>
      <c r="O18" s="272"/>
      <c r="P18" s="272"/>
      <c r="Q18" s="272"/>
      <c r="R18" s="272"/>
      <c r="S18" s="272"/>
      <c r="T18" s="272"/>
      <c r="U18" s="267"/>
      <c r="V18" s="272"/>
      <c r="W18" s="272"/>
      <c r="X18" s="272"/>
      <c r="Y18" s="272"/>
      <c r="Z18" s="272"/>
      <c r="AA18" s="272"/>
    </row>
    <row r="19" spans="1:27" s="232" customFormat="1" ht="11.45" customHeight="1">
      <c r="A19" s="251" t="s">
        <v>28</v>
      </c>
      <c r="B19" s="252">
        <v>100.2</v>
      </c>
      <c r="C19" s="253">
        <v>112</v>
      </c>
      <c r="D19" s="253">
        <v>151.4</v>
      </c>
      <c r="E19" s="282">
        <v>138.5</v>
      </c>
      <c r="F19" s="255">
        <v>124.8</v>
      </c>
      <c r="G19" s="239"/>
      <c r="K19" s="272"/>
      <c r="O19" s="272"/>
      <c r="U19" s="267"/>
    </row>
    <row r="20" spans="1:27" s="232" customFormat="1" ht="11.45" customHeight="1">
      <c r="A20" s="251" t="s">
        <v>29</v>
      </c>
      <c r="B20" s="252">
        <v>99.8</v>
      </c>
      <c r="C20" s="253">
        <v>111.9</v>
      </c>
      <c r="D20" s="253">
        <v>151.69999999999999</v>
      </c>
      <c r="E20" s="282">
        <v>136.6</v>
      </c>
      <c r="F20" s="255">
        <v>124.7</v>
      </c>
      <c r="G20" s="237"/>
      <c r="I20" s="273"/>
      <c r="J20" s="273"/>
      <c r="K20" s="273"/>
      <c r="L20" s="273"/>
      <c r="M20" s="273"/>
      <c r="N20" s="273"/>
      <c r="O20" s="273"/>
      <c r="T20" s="272"/>
      <c r="U20" s="267"/>
    </row>
    <row r="21" spans="1:27" s="232" customFormat="1" ht="11.45" customHeight="1">
      <c r="A21" s="251" t="s">
        <v>13</v>
      </c>
      <c r="B21" s="252">
        <v>99.7</v>
      </c>
      <c r="C21" s="253">
        <v>113.2</v>
      </c>
      <c r="D21" s="253">
        <v>151.4</v>
      </c>
      <c r="E21" s="282">
        <v>134.6</v>
      </c>
      <c r="F21" s="255">
        <v>124.5</v>
      </c>
      <c r="P21" s="261"/>
      <c r="Q21" s="239"/>
      <c r="R21" s="270"/>
      <c r="S21" s="270"/>
      <c r="T21" s="270"/>
      <c r="U21" s="267"/>
    </row>
    <row r="22" spans="1:27" s="232" customFormat="1" ht="11.45" customHeight="1">
      <c r="A22" s="251" t="s">
        <v>14</v>
      </c>
      <c r="B22" s="252">
        <v>100.3</v>
      </c>
      <c r="C22" s="253">
        <v>114.8</v>
      </c>
      <c r="D22" s="253">
        <v>151.4</v>
      </c>
      <c r="E22" s="282">
        <v>133.30000000000001</v>
      </c>
      <c r="F22" s="255"/>
      <c r="P22" s="261"/>
      <c r="Q22" s="239"/>
      <c r="R22" s="270"/>
      <c r="S22" s="270"/>
      <c r="T22" s="270"/>
      <c r="U22" s="267"/>
    </row>
    <row r="23" spans="1:27" s="232" customFormat="1" ht="11.45" customHeight="1">
      <c r="A23" s="251" t="s">
        <v>15</v>
      </c>
      <c r="B23" s="252">
        <v>101.3</v>
      </c>
      <c r="C23" s="253">
        <v>117.5</v>
      </c>
      <c r="D23" s="253">
        <v>151.80000000000001</v>
      </c>
      <c r="E23" s="282">
        <v>131.30000000000001</v>
      </c>
      <c r="F23" s="255"/>
      <c r="P23" s="261"/>
      <c r="Q23" s="239"/>
      <c r="R23" s="270"/>
      <c r="S23" s="270"/>
      <c r="T23" s="270"/>
      <c r="U23" s="267"/>
    </row>
    <row r="24" spans="1:27" s="232" customFormat="1" ht="11.45" customHeight="1" thickBot="1">
      <c r="A24" s="256" t="s">
        <v>16</v>
      </c>
      <c r="B24" s="257">
        <v>102.4</v>
      </c>
      <c r="C24" s="258">
        <v>120.3</v>
      </c>
      <c r="D24" s="258">
        <v>152.1</v>
      </c>
      <c r="E24" s="283">
        <v>130.4</v>
      </c>
      <c r="F24" s="259"/>
      <c r="P24" s="261"/>
      <c r="Q24" s="239"/>
      <c r="R24" s="270"/>
      <c r="S24" s="270"/>
      <c r="T24" s="270"/>
      <c r="U24" s="267"/>
    </row>
    <row r="25" spans="1:27" s="232" customFormat="1" ht="11.45" customHeight="1">
      <c r="B25" s="260"/>
      <c r="C25" s="260"/>
      <c r="D25" s="260"/>
      <c r="E25" s="260"/>
      <c r="F25" s="260"/>
      <c r="R25" s="270"/>
      <c r="S25" s="270"/>
      <c r="T25" s="270"/>
    </row>
    <row r="26" spans="1:27" s="232" customFormat="1" ht="11.45" customHeight="1">
      <c r="A26" s="261" t="s">
        <v>82</v>
      </c>
    </row>
    <row r="27" spans="1:27" s="232" customFormat="1">
      <c r="H27" s="274"/>
    </row>
    <row r="28" spans="1:27" s="232" customFormat="1"/>
    <row r="29" spans="1:27" s="232" customFormat="1"/>
    <row r="30" spans="1:27" s="232" customFormat="1"/>
    <row r="31" spans="1:27" s="232" customFormat="1"/>
    <row r="32" spans="1:27" s="232" customFormat="1"/>
    <row r="33" s="232" customFormat="1"/>
    <row r="34" s="232" customFormat="1"/>
    <row r="35" s="232" customFormat="1"/>
    <row r="36" s="232" customFormat="1"/>
    <row r="37" s="232" customFormat="1"/>
    <row r="38" s="232" customFormat="1"/>
    <row r="39" s="232" customFormat="1"/>
    <row r="40" s="232" customFormat="1"/>
    <row r="41" s="232" customFormat="1"/>
    <row r="42" s="232" customFormat="1"/>
  </sheetData>
  <mergeCells count="9">
    <mergeCell ref="A10:G10"/>
    <mergeCell ref="P10:V10"/>
    <mergeCell ref="G17:L17"/>
    <mergeCell ref="M17:O17"/>
    <mergeCell ref="G2:K2"/>
    <mergeCell ref="G3:H3"/>
    <mergeCell ref="A7:G7"/>
    <mergeCell ref="K7:O7"/>
    <mergeCell ref="P9:V9"/>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10</vt:i4>
      </vt:variant>
      <vt:variant>
        <vt:lpstr>Plages nommées</vt:lpstr>
      </vt:variant>
      <vt:variant>
        <vt:i4>5</vt:i4>
      </vt:variant>
    </vt:vector>
  </HeadingPairs>
  <TitlesOfParts>
    <vt:vector size="15" baseType="lpstr">
      <vt:lpstr>Méthodologie&amp;navigation</vt:lpstr>
      <vt:lpstr>Evolution_abattages-total.ovin</vt:lpstr>
      <vt:lpstr>Evol_abattages_agneaux</vt:lpstr>
      <vt:lpstr>Cotations_agneauxcouverts_R</vt:lpstr>
      <vt:lpstr>Evol_abattages_ovinsderéforme</vt:lpstr>
      <vt:lpstr>IPAMPA_aliment_ovin_caprin</vt:lpstr>
      <vt:lpstr>Evol_abattages_total.porc</vt:lpstr>
      <vt:lpstr>Evol_abattages_porc.charcutier</vt:lpstr>
      <vt:lpstr>Cotations_porc.charcutier</vt:lpstr>
      <vt:lpstr>IPAMPA_aliment_porc</vt:lpstr>
      <vt:lpstr>Cotations_agneauxcouverts_R!Excel_BuiltIn_Print_Area</vt:lpstr>
      <vt:lpstr>Cotations_porc.charcutier!Excel_BuiltIn_Print_Area</vt:lpstr>
      <vt:lpstr>Cotations_agneauxcouverts_R!Zone_d_impression</vt:lpstr>
      <vt:lpstr>Cotations_porc.charcutier!Zone_d_impression</vt:lpstr>
      <vt:lpstr>Evol_abattages_ovinsderéforme!Zone_d_impression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Christian FABREGUE</dc:creator>
  <cp:lastModifiedBy>Utilisateur Windows</cp:lastModifiedBy>
  <dcterms:created xsi:type="dcterms:W3CDTF">2019-10-02T10:37:18Z</dcterms:created>
  <dcterms:modified xsi:type="dcterms:W3CDTF">2024-12-03T09:47:20Z</dcterms:modified>
</cp:coreProperties>
</file>