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06-suivi_conjoncturel\07-animaux\mis_a_jour_tableaux_internet\"/>
    </mc:Choice>
  </mc:AlternateContent>
  <bookViews>
    <workbookView xWindow="0" yWindow="0" windowWidth="17652" windowHeight="5184" tabRatio="699" activeTab="1"/>
  </bookViews>
  <sheets>
    <sheet name="Méthodologie" sheetId="1" r:id="rId1"/>
    <sheet name="Evolution_abattages-total.ovin" sheetId="2" r:id="rId2"/>
    <sheet name="Evol_abattages_agneaux" sheetId="4" r:id="rId3"/>
    <sheet name="cotations_agneauxcouverts_&quot;R&quot;  " sheetId="3" r:id="rId4"/>
    <sheet name="Evol_abattages_ovinsderéforme" sheetId="5" r:id="rId5"/>
    <sheet name="Evol_abattages_total.porc" sheetId="6" r:id="rId6"/>
    <sheet name="Evol_abattages_porc.charcutier" sheetId="8" r:id="rId7"/>
    <sheet name="cotations_porc.charcutier" sheetId="7" r:id="rId8"/>
  </sheets>
  <definedNames>
    <definedName name="Excel_BuiltIn_Print_Area" localSheetId="3">'cotations_agneauxcouverts_"R"  '!$A$1:$O$66</definedName>
    <definedName name="Excel_BuiltIn_Print_Area" localSheetId="7">cotations_porc.charcutier!$A$1:$W$66</definedName>
    <definedName name="SHARED_FORMULA_16_13_16_13_1">((#REF!/#REF!)*100)-100</definedName>
    <definedName name="SHARED_FORMULA_16_13_16_13_3">((#REF!/#REF!)*100)-100</definedName>
    <definedName name="SHARED_FORMULA_16_13_16_13_4">((#REF!/#REF!)*100)-100</definedName>
    <definedName name="SHARED_FORMULA_16_14_16_14_5">((#REF!/#REF!)*100)-100</definedName>
    <definedName name="SHARED_FORMULA_16_35_16_35_3">((#REF!/#REF!)*100)-100</definedName>
    <definedName name="SHARED_FORMULA_16_35_16_35_4">((#REF!/#REF!)*100)-100</definedName>
    <definedName name="SHARED_FORMULA_16_37_16_37_5">((#REF!/#REF!)*100)-100</definedName>
    <definedName name="SHARED_FORMULA_16_54_16_54_1">((#REF!/#REF!)*100)-100</definedName>
    <definedName name="SHARED_FORMULA_16_54_16_54_3">((#REF!/#REF!)*100)-100</definedName>
    <definedName name="SHARED_FORMULA_16_54_16_54_4">((#REF!/#REF!)*100)-100</definedName>
    <definedName name="SHARED_FORMULA_16_56_16_56_5">((#REF!/#REF!)*100)-100</definedName>
    <definedName name="SHARED_FORMULA_16_73_16_73_1">((#REF!/#REF!)*100)-100</definedName>
    <definedName name="SHARED_FORMULA_16_73_16_73_3">((#REF!/#REF!)*100)-100</definedName>
    <definedName name="SHARED_FORMULA_16_73_16_73_4">((#REF!/#REF!)*100)-100</definedName>
    <definedName name="SHARED_FORMULA_16_75_16_75_5">((#REF!/#REF!)*100)-100</definedName>
    <definedName name="SHARED_FORMULA_16_75_16_75_7">((#REF!/#REF!)*100)-100</definedName>
    <definedName name="SHARED_FORMULA_16_92_16_92_1">((#REF!/#REF!)*100)-100</definedName>
    <definedName name="SHARED_FORMULA_16_92_16_92_3">((#REF!/#REF!)*100)-100</definedName>
    <definedName name="SHARED_FORMULA_16_92_16_92_4">((#REF!/#REF!)*100)-100</definedName>
    <definedName name="SHARED_FORMULA_16_94_16_94_5">((#REF!/#REF!)*100)-100</definedName>
    <definedName name="SHARED_FORMULA_17_11_17_11_7">((#REF!/#REF!)*100)-100</definedName>
    <definedName name="SHARED_FORMULA_17_13_17_13_1">#REF!/#REF!</definedName>
    <definedName name="SHARED_FORMULA_17_13_17_13_3">#REF!/#REF!</definedName>
    <definedName name="SHARED_FORMULA_17_13_17_13_4">#REF!/#REF!</definedName>
    <definedName name="SHARED_FORMULA_17_14_17_14_5">#REF!/#REF!</definedName>
    <definedName name="SHARED_FORMULA_17_35_17_35_1">#REF!/#REF!</definedName>
    <definedName name="SHARED_FORMULA_17_35_17_35_3">#REF!/#REF!</definedName>
    <definedName name="SHARED_FORMULA_17_35_17_35_4">#REF!/#REF!</definedName>
    <definedName name="SHARED_FORMULA_17_37_17_37_5">#REF!/#REF!</definedName>
    <definedName name="SHARED_FORMULA_17_54_17_54_1">#REF!/#REF!</definedName>
    <definedName name="SHARED_FORMULA_17_54_17_54_3">#REF!/#REF!</definedName>
    <definedName name="SHARED_FORMULA_17_54_17_54_4">#REF!/#REF!</definedName>
    <definedName name="SHARED_FORMULA_17_56_17_56_5">#REF!/#REF!</definedName>
    <definedName name="SHARED_FORMULA_17_73_17_73_1">#REF!/#REF!</definedName>
    <definedName name="SHARED_FORMULA_17_73_17_73_3">#REF!/#REF!</definedName>
    <definedName name="SHARED_FORMULA_17_73_17_73_4">#REF!/#REF!</definedName>
    <definedName name="SHARED_FORMULA_17_75_17_75_5">#REF!/#REF!</definedName>
    <definedName name="SHARED_FORMULA_17_75_17_75_7">#REF!/#REF!</definedName>
    <definedName name="SHARED_FORMULA_17_92_17_92_1">#REF!/#REF!</definedName>
    <definedName name="SHARED_FORMULA_17_92_17_92_3">#REF!/#REF!</definedName>
    <definedName name="SHARED_FORMULA_17_92_17_92_4">#REF!/#REF!</definedName>
    <definedName name="SHARED_FORMULA_17_94_17_94_5">#REF!/#REF!</definedName>
    <definedName name="SHARED_FORMULA_18_13_18_13_1">#REF!/#REF!</definedName>
    <definedName name="SHARED_FORMULA_18_13_18_13_3">#REF!/#REF!</definedName>
    <definedName name="SHARED_FORMULA_18_13_18_13_4">#REF!/#REF!</definedName>
    <definedName name="SHARED_FORMULA_18_14_18_14_5">#REF!/#REF!</definedName>
    <definedName name="SHARED_FORMULA_18_35_18_35_1">#REF!/#REF!</definedName>
    <definedName name="SHARED_FORMULA_18_35_18_35_3">#REF!/#REF!</definedName>
    <definedName name="SHARED_FORMULA_18_35_18_35_4">#REF!/#REF!</definedName>
    <definedName name="SHARED_FORMULA_18_37_18_37_5">#REF!/#REF!</definedName>
    <definedName name="SHARED_FORMULA_18_54_18_54_1">#REF!/#REF!</definedName>
    <definedName name="SHARED_FORMULA_18_54_18_54_3">#REF!/#REF!</definedName>
    <definedName name="SHARED_FORMULA_18_54_18_54_4">#REF!/#REF!</definedName>
    <definedName name="SHARED_FORMULA_18_56_18_56_5">#REF!/#REF!</definedName>
    <definedName name="SHARED_FORMULA_18_73_18_73_1">#REF!/#REF!</definedName>
    <definedName name="SHARED_FORMULA_18_73_18_73_3">#REF!/#REF!</definedName>
    <definedName name="SHARED_FORMULA_18_73_18_73_4">#REF!/#REF!</definedName>
    <definedName name="SHARED_FORMULA_18_75_18_75_5">#REF!/#REF!</definedName>
    <definedName name="SHARED_FORMULA_18_92_18_92_1">#REF!/#REF!</definedName>
    <definedName name="SHARED_FORMULA_18_92_18_92_3">#REF!/#REF!</definedName>
    <definedName name="SHARED_FORMULA_18_92_18_92_4">#REF!/#REF!</definedName>
    <definedName name="SHARED_FORMULA_18_94_18_94_5">#REF!/#REF!</definedName>
    <definedName name="SHARED_FORMULA_19_13_19_13_1">#REF!/#REF!</definedName>
    <definedName name="SHARED_FORMULA_20_12_20_12_2">((#REF!/#REF!)*100)-100</definedName>
    <definedName name="SHARED_FORMULA_4_11_4_11_7">((#REF!/#REF!)*100)-100</definedName>
    <definedName name="SHARED_FORMULA_4_13_4_13_1">((#REF!/#REF!)*100)-100</definedName>
    <definedName name="SHARED_FORMULA_4_13_4_13_3">((#REF!/#REF!)*100)-100</definedName>
    <definedName name="SHARED_FORMULA_4_13_4_13_4">((#REF!/#REF!)*100)-100</definedName>
    <definedName name="SHARED_FORMULA_4_14_4_14_5">((#REF!/#REF!)*100)-100</definedName>
    <definedName name="SHARED_FORMULA_4_35_4_35_1">((#REF!/#REF!)*100)-100</definedName>
    <definedName name="SHARED_FORMULA_4_35_4_35_3">((#REF!/#REF!)*100)-100</definedName>
    <definedName name="SHARED_FORMULA_4_35_4_35_4">((#REF!/#REF!)*100)-100</definedName>
    <definedName name="SHARED_FORMULA_4_37_4_37_5">((#REF!/#REF!)*100)-100</definedName>
    <definedName name="SHARED_FORMULA_4_54_4_54_1">((#REF!/#REF!)*100)-100</definedName>
    <definedName name="SHARED_FORMULA_4_54_4_54_3">((#REF!/#REF!)*100)-100</definedName>
    <definedName name="SHARED_FORMULA_4_54_4_54_4">((#REF!/#REF!)*100)-100</definedName>
    <definedName name="SHARED_FORMULA_4_56_4_56_5">((#REF!/#REF!)*100)-100</definedName>
    <definedName name="SHARED_FORMULA_4_73_4_73_1">((#REF!/#REF!)*100)-100</definedName>
    <definedName name="SHARED_FORMULA_4_73_4_73_3">((#REF!/#REF!)*100)-100</definedName>
    <definedName name="SHARED_FORMULA_4_73_4_73_4">((#REF!/#REF!)*100)-100</definedName>
    <definedName name="SHARED_FORMULA_4_75_4_75_5">((#REF!/#REF!)*100)-100</definedName>
    <definedName name="SHARED_FORMULA_4_75_4_75_7">((#REF!/#REF!)*100)-100</definedName>
    <definedName name="SHARED_FORMULA_4_92_4_92_1">((#REF!/#REF!)*100)-100</definedName>
    <definedName name="SHARED_FORMULA_4_92_4_92_3">((#REF!/#REF!)*100)-100</definedName>
    <definedName name="SHARED_FORMULA_4_92_4_92_4">((#REF!/#REF!)*100)-100</definedName>
    <definedName name="SHARED_FORMULA_4_94_4_94_5">((#REF!/#REF!)*100)-100</definedName>
    <definedName name="SHARED_FORMULA_5_12_5_12_2">((#REF!/#REF!)*100)-100</definedName>
    <definedName name="SHARED_FORMULA_5_13_5_13_6">((#REF!/#REF!)*100)-100</definedName>
    <definedName name="SHARED_FORMULA_5_13_5_13_8">((#REF!/#REF!)*100)-100</definedName>
    <definedName name="SHARED_FORMULA_5_37_5_37_2">((#REF!/#REF!)*100)-100</definedName>
    <definedName name="SHARED_FORMULA_6_5_6_5_0">#N/A</definedName>
    <definedName name="SHARED_FORMULA_7_5_7_5_0">#N/A</definedName>
    <definedName name="_xlnm.Print_Area" localSheetId="3">'cotations_agneauxcouverts_"R"  '!$A$7:$O$66</definedName>
    <definedName name="_xlnm.Print_Area" localSheetId="7">cotations_porc.charcutier!$A$6:$P$67</definedName>
    <definedName name="_xlnm.Print_Area" localSheetId="4">Evol_abattages_ovinsderéforme!$A$1:$V$33</definedName>
  </definedNames>
  <calcPr calcId="162913"/>
</workbook>
</file>

<file path=xl/calcChain.xml><?xml version="1.0" encoding="utf-8"?>
<calcChain xmlns="http://schemas.openxmlformats.org/spreadsheetml/2006/main">
  <c r="V16" i="2" l="1"/>
  <c r="G27" i="7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E36" i="6"/>
  <c r="T51" i="6"/>
  <c r="T52" i="6"/>
  <c r="T53" i="6"/>
  <c r="T51" i="8"/>
  <c r="T52" i="8"/>
  <c r="T53" i="8"/>
  <c r="G28" i="8"/>
  <c r="E51" i="8"/>
  <c r="E52" i="8"/>
  <c r="E53" i="8" s="1"/>
  <c r="E51" i="6"/>
  <c r="E52" i="6"/>
  <c r="E53" i="6"/>
  <c r="V28" i="5"/>
  <c r="T52" i="4"/>
  <c r="T53" i="4"/>
  <c r="T54" i="4"/>
  <c r="T52" i="2"/>
  <c r="T53" i="2"/>
  <c r="T54" i="2" s="1"/>
  <c r="V17" i="2"/>
  <c r="E37" i="5"/>
  <c r="D37" i="5"/>
  <c r="C37" i="5"/>
  <c r="V54" i="5"/>
  <c r="T52" i="5"/>
  <c r="T53" i="5"/>
  <c r="T54" i="5"/>
  <c r="E52" i="5"/>
  <c r="E53" i="5"/>
  <c r="E54" i="5"/>
  <c r="G54" i="5"/>
  <c r="G28" i="4"/>
  <c r="V53" i="8"/>
  <c r="V42" i="8"/>
  <c r="V41" i="8"/>
  <c r="V40" i="8"/>
  <c r="V39" i="8"/>
  <c r="V28" i="8"/>
  <c r="V17" i="8"/>
  <c r="V16" i="8"/>
  <c r="V15" i="8"/>
  <c r="V14" i="8"/>
  <c r="G17" i="8"/>
  <c r="G16" i="8"/>
  <c r="G15" i="8"/>
  <c r="G14" i="8"/>
  <c r="G53" i="8"/>
  <c r="G42" i="8"/>
  <c r="G41" i="8"/>
  <c r="G40" i="8"/>
  <c r="G39" i="8"/>
  <c r="V28" i="6"/>
  <c r="V17" i="6"/>
  <c r="V16" i="6"/>
  <c r="V15" i="6"/>
  <c r="V14" i="6"/>
  <c r="G28" i="6"/>
  <c r="G17" i="6"/>
  <c r="G16" i="6"/>
  <c r="G15" i="6"/>
  <c r="G14" i="6"/>
  <c r="G53" i="6"/>
  <c r="G42" i="6"/>
  <c r="G41" i="6"/>
  <c r="G40" i="6"/>
  <c r="G39" i="6"/>
  <c r="V17" i="5"/>
  <c r="V16" i="5"/>
  <c r="V15" i="5"/>
  <c r="V14" i="5"/>
  <c r="G28" i="5"/>
  <c r="G17" i="5"/>
  <c r="G16" i="5"/>
  <c r="G15" i="5"/>
  <c r="G14" i="5"/>
  <c r="G43" i="5"/>
  <c r="G42" i="5"/>
  <c r="G41" i="5"/>
  <c r="G40" i="5"/>
  <c r="V28" i="4"/>
  <c r="V17" i="4"/>
  <c r="V16" i="4"/>
  <c r="V15" i="4"/>
  <c r="V14" i="4"/>
  <c r="G17" i="4"/>
  <c r="G16" i="4"/>
  <c r="G15" i="4"/>
  <c r="G14" i="4"/>
  <c r="V54" i="4"/>
  <c r="V43" i="4"/>
  <c r="V42" i="4"/>
  <c r="V41" i="4"/>
  <c r="V40" i="4"/>
  <c r="G43" i="4"/>
  <c r="G42" i="4"/>
  <c r="G41" i="4"/>
  <c r="G40" i="4"/>
  <c r="G54" i="4"/>
  <c r="E54" i="4"/>
  <c r="E53" i="4"/>
  <c r="E52" i="4"/>
  <c r="D36" i="8"/>
  <c r="C36" i="8"/>
  <c r="D36" i="6"/>
  <c r="C36" i="6"/>
  <c r="D37" i="4"/>
  <c r="C37" i="4"/>
  <c r="C37" i="2"/>
  <c r="E37" i="2"/>
  <c r="D37" i="2"/>
  <c r="E52" i="2"/>
  <c r="E53" i="2"/>
  <c r="E54" i="2"/>
  <c r="V54" i="2"/>
  <c r="V43" i="2"/>
  <c r="V42" i="2"/>
  <c r="V41" i="2"/>
  <c r="V40" i="2"/>
  <c r="G54" i="2"/>
  <c r="G43" i="2"/>
  <c r="G42" i="2"/>
  <c r="G41" i="2"/>
  <c r="G40" i="2"/>
  <c r="V28" i="2"/>
  <c r="V15" i="2"/>
  <c r="V14" i="2"/>
  <c r="G28" i="2"/>
  <c r="G17" i="2"/>
  <c r="G16" i="2"/>
  <c r="G15" i="2"/>
  <c r="G14" i="2"/>
  <c r="E28" i="2"/>
  <c r="T26" i="4"/>
  <c r="T27" i="4"/>
  <c r="T26" i="5"/>
  <c r="T27" i="5"/>
  <c r="T26" i="6"/>
  <c r="T27" i="6"/>
  <c r="T28" i="6" s="1"/>
  <c r="T26" i="8"/>
  <c r="T27" i="8"/>
  <c r="T28" i="8" s="1"/>
  <c r="T26" i="2"/>
  <c r="T27" i="2"/>
  <c r="T28" i="2" s="1"/>
  <c r="T28" i="4"/>
  <c r="T28" i="5"/>
  <c r="E28" i="4"/>
  <c r="E28" i="5"/>
  <c r="E26" i="4"/>
  <c r="E27" i="4"/>
  <c r="E37" i="4" s="1"/>
  <c r="E26" i="5"/>
  <c r="E27" i="5"/>
  <c r="E26" i="6"/>
  <c r="E27" i="6"/>
  <c r="E28" i="6" s="1"/>
  <c r="E26" i="8"/>
  <c r="E27" i="8"/>
  <c r="E36" i="8" s="1"/>
  <c r="E26" i="2"/>
  <c r="E27" i="2"/>
  <c r="E28" i="8" l="1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V41" i="6" l="1"/>
  <c r="V42" i="6"/>
  <c r="V43" i="6"/>
  <c r="V44" i="6"/>
  <c r="V45" i="6"/>
  <c r="V46" i="6"/>
  <c r="V47" i="6"/>
  <c r="V48" i="6"/>
  <c r="V43" i="5"/>
  <c r="V42" i="5"/>
  <c r="V41" i="5"/>
  <c r="V40" i="5"/>
  <c r="V51" i="6"/>
  <c r="D28" i="6" l="1"/>
  <c r="S54" i="4" l="1"/>
  <c r="R53" i="4"/>
  <c r="S53" i="4"/>
  <c r="S52" i="4"/>
  <c r="D27" i="2" l="1"/>
  <c r="C52" i="4"/>
  <c r="C53" i="4"/>
  <c r="C26" i="4"/>
  <c r="C27" i="4"/>
  <c r="D53" i="2" l="1"/>
  <c r="C26" i="8"/>
  <c r="D26" i="8"/>
  <c r="Q26" i="8"/>
  <c r="R26" i="8"/>
  <c r="S26" i="8"/>
  <c r="C27" i="8"/>
  <c r="D27" i="8"/>
  <c r="R27" i="8"/>
  <c r="S27" i="8"/>
  <c r="D28" i="8"/>
  <c r="C51" i="8"/>
  <c r="D51" i="8"/>
  <c r="R51" i="8"/>
  <c r="S51" i="8"/>
  <c r="C52" i="8"/>
  <c r="D52" i="8"/>
  <c r="R52" i="8"/>
  <c r="S52" i="8"/>
  <c r="C26" i="6"/>
  <c r="D26" i="6"/>
  <c r="Q26" i="6"/>
  <c r="R26" i="6"/>
  <c r="S26" i="6"/>
  <c r="C27" i="6"/>
  <c r="D27" i="6"/>
  <c r="Q27" i="6"/>
  <c r="R27" i="6"/>
  <c r="S27" i="6"/>
  <c r="V39" i="6"/>
  <c r="V40" i="6"/>
  <c r="C51" i="6"/>
  <c r="D51" i="6"/>
  <c r="Q51" i="6"/>
  <c r="R51" i="6"/>
  <c r="S51" i="6"/>
  <c r="C52" i="6"/>
  <c r="D52" i="6"/>
  <c r="Q52" i="6"/>
  <c r="R52" i="6"/>
  <c r="S52" i="6"/>
  <c r="B26" i="5"/>
  <c r="C26" i="5"/>
  <c r="D26" i="5"/>
  <c r="R26" i="5"/>
  <c r="S26" i="5"/>
  <c r="B27" i="5"/>
  <c r="C27" i="5"/>
  <c r="D27" i="5"/>
  <c r="R27" i="5"/>
  <c r="S27" i="5"/>
  <c r="S28" i="5"/>
  <c r="C52" i="5"/>
  <c r="D52" i="5"/>
  <c r="R52" i="5"/>
  <c r="S52" i="5"/>
  <c r="C53" i="5"/>
  <c r="D53" i="5"/>
  <c r="R53" i="5"/>
  <c r="S53" i="5"/>
  <c r="S54" i="5"/>
  <c r="D26" i="4"/>
  <c r="R26" i="4"/>
  <c r="S26" i="4"/>
  <c r="D27" i="4"/>
  <c r="D28" i="4" s="1"/>
  <c r="R27" i="4"/>
  <c r="S27" i="4"/>
  <c r="D52" i="4"/>
  <c r="R52" i="4"/>
  <c r="D53" i="4"/>
  <c r="D54" i="4" s="1"/>
  <c r="C26" i="2"/>
  <c r="D26" i="2"/>
  <c r="R26" i="2"/>
  <c r="S26" i="2"/>
  <c r="C27" i="2"/>
  <c r="R27" i="2"/>
  <c r="S27" i="2"/>
  <c r="C52" i="2"/>
  <c r="D52" i="2"/>
  <c r="R52" i="2"/>
  <c r="S52" i="2"/>
  <c r="C53" i="2"/>
  <c r="R53" i="2"/>
  <c r="S53" i="2"/>
  <c r="D28" i="2"/>
  <c r="S28" i="6" l="1"/>
  <c r="S53" i="8"/>
  <c r="D53" i="8"/>
  <c r="S28" i="8"/>
  <c r="D53" i="6"/>
  <c r="S53" i="6"/>
  <c r="S54" i="2"/>
  <c r="S28" i="2"/>
  <c r="D54" i="5"/>
  <c r="D28" i="5"/>
  <c r="D54" i="2"/>
  <c r="S28" i="4"/>
</calcChain>
</file>

<file path=xl/sharedStrings.xml><?xml version="1.0" encoding="utf-8"?>
<sst xmlns="http://schemas.openxmlformats.org/spreadsheetml/2006/main" count="494" uniqueCount="96">
  <si>
    <t>Méthodologie pour les abattages:</t>
  </si>
  <si>
    <t xml:space="preserve">Les données concernant les abattages sont issues d’une enquête mensuelle réalisée par le service de la statistique et de la prospective (SSP) auprès </t>
  </si>
  <si>
    <t>des abattoirs de la région Occitanie pour les bovins, les ovins, les porcins et les volailles.</t>
  </si>
  <si>
    <r>
      <rPr>
        <sz val="10"/>
        <color indexed="12"/>
        <rFont val="Arial"/>
        <family val="2"/>
      </rPr>
      <t>Les volumes indiqués rendent compte des animaux abattus</t>
    </r>
    <r>
      <rPr>
        <b/>
        <sz val="10"/>
        <color indexed="12"/>
        <rFont val="Arial"/>
        <family val="2"/>
      </rPr>
      <t xml:space="preserve"> produits dans la région mais aussi dans les régions voisines et qui viennent se faire abattre</t>
    </r>
  </si>
  <si>
    <t>dans les abattoirs d’Occitanie.</t>
  </si>
  <si>
    <t>Méthodologie pour les prix :</t>
  </si>
  <si>
    <t xml:space="preserve">par les services de FranceAgriMer et diffusées sur le site VISIONET sont représentatives de l’état du marché une semaine donnée. </t>
  </si>
  <si>
    <t>Le commentaire valorise la moyenne arithmétique et le mois est précisé. Elle est souvent comparée à la moyenne du mois précédent ou du même mois de l’année n-1.</t>
  </si>
  <si>
    <t>Evolution des abattages d’ovins – Enquête mensuelle auprès des abattoirs de la région Occitanie</t>
  </si>
  <si>
    <t>Total ovins – Effectifs régionaux</t>
  </si>
  <si>
    <t>Total ovins en tonnes équivalent carcasse (tec)</t>
  </si>
  <si>
    <t>Effectifs en milliers de têtes</t>
  </si>
  <si>
    <t>Volumes tec</t>
  </si>
  <si>
    <t>janv</t>
  </si>
  <si>
    <t>fév</t>
  </si>
  <si>
    <t>mars</t>
  </si>
  <si>
    <t>avril</t>
  </si>
  <si>
    <t>mai</t>
  </si>
  <si>
    <t>juin</t>
  </si>
  <si>
    <t>juil</t>
  </si>
  <si>
    <t>aout</t>
  </si>
  <si>
    <t>sept</t>
  </si>
  <si>
    <t>oct</t>
  </si>
  <si>
    <t>nov</t>
  </si>
  <si>
    <t>déc</t>
  </si>
  <si>
    <t>cumul au 31 août</t>
  </si>
  <si>
    <t>source : Agreste – Enquête auprès des abattoirs</t>
  </si>
  <si>
    <t>Total ovins – Effectifs abattus dans les abattoirs de l’Aveyron</t>
  </si>
  <si>
    <t>Total ovins – Volumes abattus dans les abattoirs de l’Aveyron</t>
  </si>
  <si>
    <t>Volumes en tonnes</t>
  </si>
  <si>
    <t>Evolution des cotations des ovins pour le bassin Grand Sud</t>
  </si>
  <si>
    <t xml:space="preserve">        </t>
  </si>
  <si>
    <t>Évolution des cotations des agneaux couverts «R»</t>
  </si>
  <si>
    <t xml:space="preserve">cours moyen au stade « entrée-abattoir » </t>
  </si>
  <si>
    <t>Euro/kg carcasse</t>
  </si>
  <si>
    <t>sem</t>
  </si>
  <si>
    <t>janvier</t>
  </si>
  <si>
    <t>février</t>
  </si>
  <si>
    <t>Le texte sur la vache « O » pourrait être basculé en haut de la courbe.</t>
  </si>
  <si>
    <t>source : FranceAgriMer</t>
  </si>
  <si>
    <t>juillet</t>
  </si>
  <si>
    <t>août</t>
  </si>
  <si>
    <t>septembre</t>
  </si>
  <si>
    <t>octobre</t>
  </si>
  <si>
    <t>novembre</t>
  </si>
  <si>
    <t>décembre</t>
  </si>
  <si>
    <t>source : FranceAgriMer</t>
  </si>
  <si>
    <t>Evolution des abattages d’agneaux – Enquête mensuelle auprès des abattoirs de la région Occitanie</t>
  </si>
  <si>
    <t>Total agneaux – Effectifs régionaux</t>
  </si>
  <si>
    <t>Total agneaux en tonnes équivalent carcasse (tec)</t>
  </si>
  <si>
    <t>Total agneaux – Effectifs abattus dans les abattoirs de l’Aveyron</t>
  </si>
  <si>
    <t>Total agneaux – Volumes abattus dans les abattoirs de l’Aveyron</t>
  </si>
  <si>
    <r>
      <rPr>
        <sz val="12"/>
        <color indexed="8"/>
        <rFont val="Times New Roman"/>
        <family val="1"/>
      </rPr>
      <t xml:space="preserve">                                             </t>
    </r>
    <r>
      <rPr>
        <sz val="12"/>
        <color indexed="9"/>
        <rFont val="Times New Roman"/>
        <family val="1"/>
      </rPr>
      <t>Abattages contrôlés génisses en 2015</t>
    </r>
  </si>
  <si>
    <t>Evolution des abattages d’ovins de réforme – Enquête mensuelle auprès des abattoirs d’Occitanie</t>
  </si>
  <si>
    <t>Total ovins de réforme – Effectifs régionaux</t>
  </si>
  <si>
    <t>Total ovins de réforme en tonnes équivalent carcasse (tec)</t>
  </si>
  <si>
    <t>Total ovins de réforme – Effectifs abattus dans les abattoirs de l’Aveyron</t>
  </si>
  <si>
    <t>Total ovins de réforme – Volumes abattus dans les abattoirs de l’Aveyron</t>
  </si>
  <si>
    <t>Évolution des abattages de porcs – Enquête mensuelle auprès des abattoirs d’Occitanie</t>
  </si>
  <si>
    <t>Total porcs – Effectifs régionaux</t>
  </si>
  <si>
    <t>Total porcs  – Effectifs abattus dans les abattoirs de l’Aveyron</t>
  </si>
  <si>
    <t>Total porcs -Volumes abattus dans les abattoirs de l’Aveyron</t>
  </si>
  <si>
    <t>Évolution des cotations de porc charcutier pour le bassin Grand Sud</t>
  </si>
  <si>
    <t>Euro/kg net</t>
  </si>
  <si>
    <t>Relevés sur feuillets FranceAgriMer COT-VBL-porc</t>
  </si>
  <si>
    <t>Relevés sur feuillets FranceAgriMer COT-VRO-ovins</t>
  </si>
  <si>
    <t>cumul au 31 décembre</t>
  </si>
  <si>
    <t>Evolution n/n-1</t>
  </si>
  <si>
    <t xml:space="preserve">Les cotations sont fournies par FranceAgriMer à partir des informations collectées auprès de opérateurs professionnels. Les cotations de viandes transmises </t>
  </si>
  <si>
    <t>RODEZ</t>
  </si>
  <si>
    <t>CAPDENAC</t>
  </si>
  <si>
    <t>ABATTOIRS D'AVEYRON</t>
  </si>
  <si>
    <t>VILLEFRANCHE DE ROUERGUE</t>
  </si>
  <si>
    <t>SAINT-AFFRIQUE</t>
  </si>
  <si>
    <t>Moyenne 2015-2019</t>
  </si>
  <si>
    <t>Evol. 2020/2021</t>
  </si>
  <si>
    <t>Volumes en tonnes équivalent carcasse</t>
  </si>
  <si>
    <t>Total porcs  en tonnes équivalent carcasse (tec)</t>
  </si>
  <si>
    <t>Total porcs en tonnes équivalent carcasse (tec)</t>
  </si>
  <si>
    <r>
      <t xml:space="preserve">  </t>
    </r>
    <r>
      <rPr>
        <b/>
        <sz val="10"/>
        <color indexed="24"/>
        <rFont val="Marianne"/>
        <family val="3"/>
      </rPr>
      <t xml:space="preserve"> Evolution des cotations de l’agneau couvert «R» 16/19 kg - Zone Sud</t>
    </r>
  </si>
  <si>
    <t>Moyenne 2018-2020</t>
  </si>
  <si>
    <t>Evol. 2021/2022</t>
  </si>
  <si>
    <t>Evolution cotations du porc charcutier (S)</t>
  </si>
  <si>
    <t>Evol. 2022/2023</t>
  </si>
  <si>
    <t xml:space="preserve">Part du département dans la région </t>
  </si>
  <si>
    <t>Evolution des volumes du total ovins  abattus : -1,3 %  entre 2021 et 2022
-8,63% sur les 4 premiers mois de l'année entre 2022 et 2023</t>
  </si>
  <si>
    <t>Evolution des volumes du total agneaux abattus : -2 %  entre 2021 et 2022
-9,3% sur les 4 premiers mois de l'année entre 2022 et 2023</t>
  </si>
  <si>
    <t>Evolution des volumes du total ovins de réforme abattus : +4 %  entre 2021 et 2022
-3 % sur les 4 premiers mois de l'année entre 2022 et 2023</t>
  </si>
  <si>
    <t>Evolution des volumes du total porc abattus : stable entre 2021 et 2022
- 3,6 % sur les 4 premiers mois de l'année entre 2022 et 2023</t>
  </si>
  <si>
    <t>Evolution des volumes du total porcs charcutiers abattus : satble  entre 2021 et 2022
-3% sur les 4 premiers mois de l'année entre 2022 et 2023</t>
  </si>
  <si>
    <t>Les abattoirs d'Aveyron,Tarn et Lozère concentrent 85% du total porcs abattus en 2022</t>
  </si>
  <si>
    <t>Les abattoirs d'Aveyron,Tarn et Lozère  concentrent 85% du total régional de porcs abattus en 2022</t>
  </si>
  <si>
    <t>Les abattoirs de trois départements : Aveyron, Tarn, Lot concentrent 81% du total ovins de réforme abattus en 2022</t>
  </si>
  <si>
    <t>Les abattoirs de trois départements : Aveyron, Tarn, Lot concentrent 76% du total  agneaux abattus en 2022 en Occitanie</t>
  </si>
  <si>
    <r>
      <t>Les abattoirs de trois départements : Aveyron, Tarn, Lot concentrent</t>
    </r>
    <r>
      <rPr>
        <b/>
        <i/>
        <sz val="14"/>
        <color indexed="24"/>
        <rFont val="Marianne"/>
        <family val="3"/>
      </rPr>
      <t xml:space="preserve"> </t>
    </r>
    <r>
      <rPr>
        <b/>
        <sz val="14"/>
        <color indexed="24"/>
        <rFont val="Marianne"/>
        <family val="3"/>
      </rPr>
      <t>76% du total ovins abattus en 2022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</si>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</sst>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.00\ [$€-40C];[Red]\-#,##0.00\ [$€-40C]"/>
    <numFmt numFmtId="165" formatCode="0.0"/>
    <numFmt numFmtId="166" formatCode="#,##0.0&quot;   &quot;"/>
    <numFmt numFmtId="167" formatCode="#,###"/>
    <numFmt numFmtId="168" formatCode="0.0&quot;   &quot;"/>
    <numFmt numFmtId="169" formatCode="#,##0.0"/>
    <numFmt numFmtId="170" formatCode="#&quot;   &quot;"/>
    <numFmt numFmtId="171" formatCode="#.00"/>
    <numFmt numFmtId="172" formatCode="#.0"/>
    <numFmt numFmtId="173" formatCode="0.00&quot;   &quot;"/>
    <numFmt numFmtId="174" formatCode="#,##0&quot;   &quot;"/>
    <numFmt numFmtId="175" formatCode="0\ ;\(0\);&quot;- &quot;;@\ "/>
    <numFmt numFmtId="176" formatCode="0.0%"/>
  </numFmts>
  <fonts count="76">
    <font>
      <sz val="10"/>
      <name val="Arial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9"/>
      <color indexed="2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9"/>
      <color indexed="12"/>
      <name val="Arial"/>
      <family val="2"/>
    </font>
    <font>
      <sz val="12"/>
      <color indexed="8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indexed="9"/>
      <name val="Times New Roman"/>
      <family val="1"/>
    </font>
    <font>
      <b/>
      <sz val="12"/>
      <color indexed="9"/>
      <name val="Arial"/>
      <family val="2"/>
    </font>
    <font>
      <sz val="12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sz val="8"/>
      <color indexed="21"/>
      <name val="Arial"/>
      <family val="2"/>
    </font>
    <font>
      <sz val="11"/>
      <color indexed="48"/>
      <name val="Arial"/>
      <family val="2"/>
    </font>
    <font>
      <b/>
      <sz val="10"/>
      <color indexed="21"/>
      <name val="Arial"/>
      <family val="2"/>
    </font>
    <font>
      <b/>
      <sz val="9"/>
      <color indexed="2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i/>
      <u/>
      <sz val="9"/>
      <color indexed="18"/>
      <name val="Arial"/>
      <family val="2"/>
    </font>
    <font>
      <b/>
      <i/>
      <sz val="16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62"/>
      <name val="Cambria"/>
      <family val="1"/>
    </font>
    <font>
      <b/>
      <sz val="8"/>
      <name val="Arial"/>
      <family val="2"/>
    </font>
    <font>
      <sz val="8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b/>
      <sz val="9"/>
      <color indexed="58"/>
      <name val="Marianne"/>
      <family val="3"/>
    </font>
    <font>
      <b/>
      <sz val="12"/>
      <color indexed="23"/>
      <name val="Marianne"/>
      <family val="3"/>
    </font>
    <font>
      <b/>
      <sz val="8"/>
      <color indexed="21"/>
      <name val="Marianne"/>
      <family val="3"/>
    </font>
    <font>
      <b/>
      <sz val="14"/>
      <color indexed="24"/>
      <name val="Marianne"/>
      <family val="3"/>
    </font>
    <font>
      <b/>
      <i/>
      <sz val="14"/>
      <color indexed="24"/>
      <name val="Marianne"/>
      <family val="3"/>
    </font>
    <font>
      <b/>
      <sz val="9"/>
      <color indexed="23"/>
      <name val="Marianne"/>
      <family val="3"/>
    </font>
    <font>
      <b/>
      <sz val="10"/>
      <color indexed="23"/>
      <name val="Marianne"/>
      <family val="3"/>
    </font>
    <font>
      <b/>
      <sz val="13.5"/>
      <color indexed="24"/>
      <name val="Marianne"/>
      <family val="3"/>
    </font>
    <font>
      <b/>
      <sz val="8"/>
      <name val="Marianne"/>
      <family val="3"/>
    </font>
    <font>
      <b/>
      <sz val="9"/>
      <name val="Marianne"/>
      <family val="3"/>
    </font>
    <font>
      <sz val="12"/>
      <color indexed="23"/>
      <name val="Marianne"/>
      <family val="3"/>
    </font>
    <font>
      <b/>
      <sz val="10"/>
      <color indexed="24"/>
      <name val="Marianne"/>
      <family val="3"/>
    </font>
    <font>
      <sz val="10"/>
      <color indexed="23"/>
      <name val="Marianne"/>
      <family val="3"/>
    </font>
    <font>
      <sz val="8"/>
      <color indexed="23"/>
      <name val="Marianne"/>
      <family val="3"/>
    </font>
    <font>
      <sz val="8"/>
      <color indexed="21"/>
      <name val="Marianne"/>
      <family val="3"/>
    </font>
    <font>
      <sz val="11"/>
      <color indexed="48"/>
      <name val="Marianne"/>
      <family val="3"/>
    </font>
    <font>
      <b/>
      <sz val="10"/>
      <color indexed="21"/>
      <name val="Marianne"/>
      <family val="3"/>
    </font>
    <font>
      <b/>
      <sz val="8"/>
      <color indexed="25"/>
      <name val="Marianne"/>
      <family val="3"/>
    </font>
    <font>
      <sz val="8"/>
      <color indexed="25"/>
      <name val="Marianne"/>
      <family val="3"/>
    </font>
    <font>
      <b/>
      <sz val="9"/>
      <color theme="0" tint="-0.499984740745262"/>
      <name val="Marianne"/>
      <family val="3"/>
    </font>
    <font>
      <sz val="9.5"/>
      <color rgb="FF000000"/>
      <name val="Albany AMT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28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10"/>
        <bgColor indexed="36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61"/>
      </patternFill>
    </fill>
    <fill>
      <patternFill patternType="solid">
        <fgColor indexed="53"/>
        <bgColor indexed="25"/>
      </patternFill>
    </fill>
    <fill>
      <patternFill patternType="solid">
        <fgColor indexed="22"/>
        <bgColor indexed="5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3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/>
      <diagonal/>
    </border>
    <border>
      <left style="hair">
        <color indexed="21"/>
      </left>
      <right style="hair">
        <color indexed="21"/>
      </right>
      <top/>
      <bottom/>
      <diagonal/>
    </border>
    <border>
      <left style="hair">
        <color indexed="21"/>
      </left>
      <right style="hair">
        <color indexed="21"/>
      </right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thin">
        <color indexed="21"/>
      </left>
      <right style="hair">
        <color indexed="21"/>
      </right>
      <top/>
      <bottom/>
      <diagonal/>
    </border>
    <border>
      <left style="thin">
        <color indexed="21"/>
      </left>
      <right style="hair">
        <color indexed="21"/>
      </right>
      <top/>
      <bottom style="hair">
        <color indexed="21"/>
      </bottom>
      <diagonal/>
    </border>
    <border>
      <left style="thin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21"/>
      </left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/>
      <bottom/>
      <diagonal/>
    </border>
    <border>
      <left style="hair">
        <color indexed="21"/>
      </left>
      <right style="thin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thin">
        <color indexed="21"/>
      </right>
      <top style="hair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/>
      <bottom style="hair">
        <color indexed="21"/>
      </bottom>
      <diagonal/>
    </border>
    <border>
      <left style="hair">
        <color indexed="21"/>
      </left>
      <right style="thin">
        <color indexed="21"/>
      </right>
      <top style="hair">
        <color indexed="21"/>
      </top>
      <bottom/>
      <diagonal/>
    </border>
    <border>
      <left style="thin">
        <color indexed="21"/>
      </left>
      <right style="hair">
        <color indexed="21"/>
      </right>
      <top/>
      <bottom style="thin">
        <color indexed="21"/>
      </bottom>
      <diagonal/>
    </border>
    <border>
      <left style="hair">
        <color indexed="21"/>
      </left>
      <right style="hair">
        <color indexed="21"/>
      </right>
      <top/>
      <bottom style="thin">
        <color indexed="21"/>
      </bottom>
      <diagonal/>
    </border>
    <border>
      <left style="hair">
        <color indexed="21"/>
      </left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hair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hair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hair">
        <color indexed="21"/>
      </right>
      <top style="thin">
        <color indexed="21"/>
      </top>
      <bottom/>
      <diagonal/>
    </border>
    <border>
      <left style="hair">
        <color indexed="21"/>
      </left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 style="hair">
        <color indexed="21"/>
      </right>
      <top style="thin">
        <color indexed="21"/>
      </top>
      <bottom/>
      <diagonal/>
    </border>
    <border>
      <left/>
      <right style="hair">
        <color indexed="21"/>
      </right>
      <top/>
      <bottom/>
      <diagonal/>
    </border>
    <border>
      <left style="hair">
        <color indexed="21"/>
      </left>
      <right/>
      <top/>
      <bottom/>
      <diagonal/>
    </border>
    <border>
      <left style="hair">
        <color indexed="21"/>
      </left>
      <right/>
      <top/>
      <bottom style="hair">
        <color indexed="21"/>
      </bottom>
      <diagonal/>
    </border>
    <border>
      <left style="hair">
        <color indexed="21"/>
      </left>
      <right/>
      <top style="hair">
        <color indexed="21"/>
      </top>
      <bottom/>
      <diagonal/>
    </border>
    <border>
      <left style="hair">
        <color indexed="21"/>
      </left>
      <right/>
      <top/>
      <bottom style="thin">
        <color indexed="21"/>
      </bottom>
      <diagonal/>
    </border>
  </borders>
  <cellStyleXfs count="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5" borderId="1" applyNumberFormat="0" applyAlignment="0" applyProtection="0"/>
    <xf numFmtId="0" fontId="8" fillId="0" borderId="2" applyNumberFormat="0" applyFill="0" applyAlignment="0" applyProtection="0"/>
    <xf numFmtId="175" fontId="49" fillId="0" borderId="0"/>
    <xf numFmtId="0" fontId="45" fillId="26" borderId="3" applyNumberFormat="0" applyAlignment="0" applyProtection="0"/>
    <xf numFmtId="0" fontId="46" fillId="26" borderId="3" applyNumberFormat="0" applyAlignment="0" applyProtection="0"/>
    <xf numFmtId="175" fontId="49" fillId="0" borderId="0"/>
    <xf numFmtId="0" fontId="3" fillId="0" borderId="0" applyNumberFormat="0" applyFill="0" applyBorder="0" applyProtection="0">
      <alignment horizontal="center"/>
    </xf>
    <xf numFmtId="0" fontId="48" fillId="0" borderId="0" applyNumberFormat="0" applyFill="0" applyBorder="0" applyProtection="0">
      <alignment horizontal="center"/>
    </xf>
    <xf numFmtId="0" fontId="9" fillId="7" borderId="1" applyNumberFormat="0" applyAlignment="0" applyProtection="0"/>
    <xf numFmtId="0" fontId="48" fillId="0" borderId="0">
      <alignment horizontal="center"/>
    </xf>
    <xf numFmtId="0" fontId="48" fillId="0" borderId="0">
      <alignment horizontal="center" textRotation="90"/>
    </xf>
    <xf numFmtId="0" fontId="10" fillId="3" borderId="0" applyNumberFormat="0" applyBorder="0" applyAlignment="0" applyProtection="0"/>
    <xf numFmtId="0" fontId="11" fillId="27" borderId="0" applyNumberFormat="0" applyBorder="0" applyAlignment="0" applyProtection="0"/>
    <xf numFmtId="0" fontId="49" fillId="0" borderId="0"/>
    <xf numFmtId="0" fontId="46" fillId="0" borderId="0"/>
    <xf numFmtId="0" fontId="46" fillId="0" borderId="0"/>
    <xf numFmtId="9" fontId="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47" fillId="0" borderId="0"/>
    <xf numFmtId="164" fontId="47" fillId="0" borderId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4" fontId="2" fillId="0" borderId="0" applyFill="0" applyBorder="0" applyAlignment="0" applyProtection="0"/>
    <xf numFmtId="164" fontId="47" fillId="0" borderId="0" applyFill="0" applyBorder="0" applyAlignment="0" applyProtection="0"/>
    <xf numFmtId="0" fontId="12" fillId="4" borderId="0" applyNumberFormat="0" applyBorder="0" applyAlignment="0" applyProtection="0"/>
    <xf numFmtId="0" fontId="13" fillId="25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Protection="0">
      <alignment horizontal="center" textRotation="90"/>
    </xf>
    <xf numFmtId="0" fontId="48" fillId="0" borderId="0" applyNumberFormat="0" applyFill="0" applyBorder="0" applyProtection="0">
      <alignment horizontal="center" textRotation="90"/>
    </xf>
    <xf numFmtId="0" fontId="19" fillId="0" borderId="8" applyNumberFormat="0" applyFill="0" applyAlignment="0" applyProtection="0"/>
    <xf numFmtId="0" fontId="20" fillId="28" borderId="4" applyNumberFormat="0" applyAlignment="0" applyProtection="0"/>
    <xf numFmtId="0" fontId="75" fillId="0" borderId="0"/>
  </cellStyleXfs>
  <cellXfs count="273">
    <xf numFmtId="0" fontId="0" fillId="0" borderId="0" xfId="0"/>
    <xf numFmtId="0" fontId="22" fillId="29" borderId="0" xfId="0" applyFont="1" applyFill="1" applyAlignment="1">
      <alignment horizontal="right"/>
    </xf>
    <xf numFmtId="0" fontId="23" fillId="29" borderId="0" xfId="0" applyFont="1" applyFill="1" applyAlignment="1">
      <alignment horizontal="right"/>
    </xf>
    <xf numFmtId="0" fontId="24" fillId="29" borderId="0" xfId="0" applyFont="1" applyFill="1" applyAlignment="1">
      <alignment horizontal="right"/>
    </xf>
    <xf numFmtId="0" fontId="26" fillId="29" borderId="0" xfId="0" applyFont="1" applyFill="1" applyAlignment="1">
      <alignment horizontal="right"/>
    </xf>
    <xf numFmtId="0" fontId="0" fillId="29" borderId="0" xfId="0" applyFill="1"/>
    <xf numFmtId="0" fontId="0" fillId="29" borderId="0" xfId="0" applyFill="1" applyAlignment="1">
      <alignment horizontal="center"/>
    </xf>
    <xf numFmtId="0" fontId="28" fillId="29" borderId="0" xfId="0" applyFont="1" applyFill="1" applyAlignment="1">
      <alignment vertical="center"/>
    </xf>
    <xf numFmtId="0" fontId="28" fillId="29" borderId="0" xfId="0" applyFont="1" applyFill="1"/>
    <xf numFmtId="0" fontId="29" fillId="29" borderId="0" xfId="0" applyFont="1" applyFill="1"/>
    <xf numFmtId="0" fontId="29" fillId="29" borderId="0" xfId="0" applyFont="1" applyFill="1" applyBorder="1"/>
    <xf numFmtId="165" fontId="29" fillId="29" borderId="0" xfId="0" applyNumberFormat="1" applyFont="1" applyFill="1"/>
    <xf numFmtId="165" fontId="29" fillId="29" borderId="0" xfId="0" applyNumberFormat="1" applyFont="1" applyFill="1" applyAlignment="1">
      <alignment horizontal="left"/>
    </xf>
    <xf numFmtId="167" fontId="0" fillId="29" borderId="0" xfId="0" applyNumberFormat="1" applyFill="1"/>
    <xf numFmtId="169" fontId="29" fillId="29" borderId="0" xfId="0" applyNumberFormat="1" applyFont="1" applyFill="1"/>
    <xf numFmtId="167" fontId="29" fillId="29" borderId="0" xfId="0" applyNumberFormat="1" applyFont="1" applyFill="1"/>
    <xf numFmtId="170" fontId="0" fillId="29" borderId="0" xfId="0" applyNumberFormat="1" applyFill="1" applyAlignment="1">
      <alignment horizontal="right" vertical="center"/>
    </xf>
    <xf numFmtId="0" fontId="0" fillId="29" borderId="0" xfId="0" applyFill="1" applyBorder="1"/>
    <xf numFmtId="0" fontId="34" fillId="29" borderId="0" xfId="0" applyFont="1" applyFill="1"/>
    <xf numFmtId="2" fontId="0" fillId="29" borderId="0" xfId="0" applyNumberFormat="1" applyFill="1" applyAlignment="1">
      <alignment shrinkToFit="1"/>
    </xf>
    <xf numFmtId="0" fontId="36" fillId="29" borderId="0" xfId="0" applyFont="1" applyFill="1" applyAlignment="1">
      <alignment horizontal="center"/>
    </xf>
    <xf numFmtId="0" fontId="38" fillId="29" borderId="0" xfId="0" applyFont="1" applyFill="1"/>
    <xf numFmtId="0" fontId="39" fillId="29" borderId="0" xfId="0" applyFont="1" applyFill="1" applyBorder="1" applyAlignment="1">
      <alignment horizontal="center" vertical="center" wrapText="1"/>
    </xf>
    <xf numFmtId="170" fontId="29" fillId="29" borderId="10" xfId="0" applyNumberFormat="1" applyFont="1" applyFill="1" applyBorder="1" applyAlignment="1">
      <alignment horizontal="right" vertical="center"/>
    </xf>
    <xf numFmtId="4" fontId="29" fillId="29" borderId="11" xfId="0" applyNumberFormat="1" applyFont="1" applyFill="1" applyBorder="1" applyAlignment="1">
      <alignment horizontal="center"/>
    </xf>
    <xf numFmtId="170" fontId="29" fillId="29" borderId="11" xfId="0" applyNumberFormat="1" applyFont="1" applyFill="1" applyBorder="1" applyAlignment="1">
      <alignment horizontal="right" vertical="center"/>
    </xf>
    <xf numFmtId="169" fontId="29" fillId="29" borderId="0" xfId="0" applyNumberFormat="1" applyFont="1" applyFill="1" applyBorder="1"/>
    <xf numFmtId="170" fontId="29" fillId="29" borderId="12" xfId="0" applyNumberFormat="1" applyFont="1" applyFill="1" applyBorder="1" applyAlignment="1">
      <alignment horizontal="right" vertical="center"/>
    </xf>
    <xf numFmtId="4" fontId="29" fillId="29" borderId="12" xfId="0" applyNumberFormat="1" applyFont="1" applyFill="1" applyBorder="1" applyAlignment="1">
      <alignment horizontal="center"/>
    </xf>
    <xf numFmtId="4" fontId="29" fillId="29" borderId="10" xfId="0" applyNumberFormat="1" applyFont="1" applyFill="1" applyBorder="1" applyAlignment="1">
      <alignment horizontal="center"/>
    </xf>
    <xf numFmtId="0" fontId="40" fillId="29" borderId="0" xfId="0" applyFont="1" applyFill="1" applyAlignment="1"/>
    <xf numFmtId="0" fontId="31" fillId="29" borderId="0" xfId="0" applyFont="1" applyFill="1"/>
    <xf numFmtId="2" fontId="29" fillId="29" borderId="11" xfId="0" applyNumberFormat="1" applyFont="1" applyFill="1" applyBorder="1" applyAlignment="1">
      <alignment horizontal="center"/>
    </xf>
    <xf numFmtId="2" fontId="0" fillId="29" borderId="0" xfId="0" applyNumberFormat="1" applyFill="1"/>
    <xf numFmtId="165" fontId="0" fillId="29" borderId="0" xfId="0" applyNumberFormat="1" applyFill="1"/>
    <xf numFmtId="172" fontId="29" fillId="29" borderId="0" xfId="0" applyNumberFormat="1" applyFont="1" applyFill="1"/>
    <xf numFmtId="0" fontId="27" fillId="29" borderId="0" xfId="0" applyFont="1" applyFill="1"/>
    <xf numFmtId="169" fontId="29" fillId="29" borderId="0" xfId="0" applyNumberFormat="1" applyFont="1" applyFill="1" applyAlignment="1">
      <alignment horizontal="left"/>
    </xf>
    <xf numFmtId="0" fontId="43" fillId="29" borderId="0" xfId="0" applyFont="1" applyFill="1" applyAlignment="1">
      <alignment horizontal="left"/>
    </xf>
    <xf numFmtId="0" fontId="35" fillId="29" borderId="0" xfId="0" applyFont="1" applyFill="1"/>
    <xf numFmtId="0" fontId="37" fillId="29" borderId="0" xfId="0" applyFont="1" applyFill="1"/>
    <xf numFmtId="0" fontId="43" fillId="29" borderId="0" xfId="0" applyFont="1" applyFill="1" applyAlignment="1">
      <alignment horizontal="center"/>
    </xf>
    <xf numFmtId="0" fontId="30" fillId="29" borderId="0" xfId="0" applyFont="1" applyFill="1" applyBorder="1" applyAlignment="1">
      <alignment horizontal="center" vertical="center" wrapText="1"/>
    </xf>
    <xf numFmtId="0" fontId="29" fillId="29" borderId="0" xfId="0" applyFont="1" applyFill="1" applyBorder="1" applyAlignment="1">
      <alignment horizontal="right"/>
    </xf>
    <xf numFmtId="0" fontId="29" fillId="29" borderId="0" xfId="0" applyFont="1" applyFill="1" applyBorder="1" applyAlignment="1">
      <alignment horizontal="center" vertical="center" wrapText="1"/>
    </xf>
    <xf numFmtId="173" fontId="29" fillId="29" borderId="10" xfId="0" applyNumberFormat="1" applyFont="1" applyFill="1" applyBorder="1" applyAlignment="1">
      <alignment horizontal="center" vertical="center"/>
    </xf>
    <xf numFmtId="4" fontId="29" fillId="29" borderId="0" xfId="0" applyNumberFormat="1" applyFont="1" applyFill="1" applyBorder="1" applyAlignment="1">
      <alignment horizontal="center"/>
    </xf>
    <xf numFmtId="173" fontId="29" fillId="29" borderId="11" xfId="0" applyNumberFormat="1" applyFont="1" applyFill="1" applyBorder="1" applyAlignment="1">
      <alignment horizontal="center" vertical="center"/>
    </xf>
    <xf numFmtId="0" fontId="31" fillId="29" borderId="0" xfId="0" applyFont="1" applyFill="1" applyBorder="1"/>
    <xf numFmtId="173" fontId="29" fillId="29" borderId="12" xfId="0" applyNumberFormat="1" applyFont="1" applyFill="1" applyBorder="1" applyAlignment="1">
      <alignment horizontal="center" vertical="center"/>
    </xf>
    <xf numFmtId="0" fontId="29" fillId="29" borderId="0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29" fillId="29" borderId="0" xfId="0" applyFont="1" applyFill="1" applyBorder="1" applyAlignment="1">
      <alignment horizontal="center" vertical="center"/>
    </xf>
    <xf numFmtId="0" fontId="29" fillId="29" borderId="0" xfId="0" applyFont="1" applyFill="1" applyAlignment="1">
      <alignment horizontal="center" vertical="center"/>
    </xf>
    <xf numFmtId="0" fontId="31" fillId="29" borderId="0" xfId="0" applyFont="1" applyFill="1" applyBorder="1" applyAlignment="1">
      <alignment horizontal="left" vertical="center" wrapText="1"/>
    </xf>
    <xf numFmtId="0" fontId="41" fillId="29" borderId="0" xfId="0" applyFont="1" applyFill="1" applyBorder="1" applyAlignment="1">
      <alignment vertical="center"/>
    </xf>
    <xf numFmtId="0" fontId="29" fillId="29" borderId="0" xfId="0" applyFont="1" applyFill="1" applyBorder="1" applyAlignment="1">
      <alignment horizontal="right" vertical="center" wrapText="1"/>
    </xf>
    <xf numFmtId="0" fontId="29" fillId="29" borderId="0" xfId="0" applyFont="1" applyFill="1" applyBorder="1" applyAlignment="1">
      <alignment vertical="center"/>
    </xf>
    <xf numFmtId="0" fontId="29" fillId="29" borderId="0" xfId="0" applyFont="1" applyFill="1" applyBorder="1" applyAlignment="1">
      <alignment horizontal="center" wrapText="1"/>
    </xf>
    <xf numFmtId="2" fontId="29" fillId="29" borderId="0" xfId="0" applyNumberFormat="1" applyFont="1" applyFill="1" applyBorder="1" applyAlignment="1">
      <alignment horizontal="center"/>
    </xf>
    <xf numFmtId="0" fontId="44" fillId="29" borderId="0" xfId="0" applyFont="1" applyFill="1"/>
    <xf numFmtId="173" fontId="29" fillId="29" borderId="0" xfId="0" applyNumberFormat="1" applyFont="1" applyFill="1" applyAlignment="1">
      <alignment horizontal="center" vertical="center"/>
    </xf>
    <xf numFmtId="0" fontId="32" fillId="29" borderId="0" xfId="0" applyFont="1" applyFill="1" applyBorder="1" applyAlignment="1">
      <alignment horizontal="center"/>
    </xf>
    <xf numFmtId="0" fontId="42" fillId="29" borderId="0" xfId="0" applyFont="1" applyFill="1" applyBorder="1" applyAlignment="1">
      <alignment horizontal="left" wrapText="1"/>
    </xf>
    <xf numFmtId="166" fontId="29" fillId="29" borderId="0" xfId="0" applyNumberFormat="1" applyFont="1" applyFill="1"/>
    <xf numFmtId="167" fontId="29" fillId="29" borderId="0" xfId="0" applyNumberFormat="1" applyFont="1" applyFill="1" applyBorder="1" applyAlignment="1">
      <alignment horizontal="center"/>
    </xf>
    <xf numFmtId="166" fontId="29" fillId="29" borderId="0" xfId="0" applyNumberFormat="1" applyFont="1" applyFill="1" applyBorder="1"/>
    <xf numFmtId="165" fontId="29" fillId="29" borderId="0" xfId="0" applyNumberFormat="1" applyFont="1" applyFill="1" applyBorder="1"/>
    <xf numFmtId="166" fontId="29" fillId="29" borderId="0" xfId="0" applyNumberFormat="1" applyFont="1" applyFill="1" applyBorder="1" applyAlignment="1">
      <alignment horizontal="right"/>
    </xf>
    <xf numFmtId="10" fontId="29" fillId="29" borderId="0" xfId="0" applyNumberFormat="1" applyFont="1" applyFill="1" applyBorder="1" applyAlignment="1">
      <alignment horizontal="center"/>
    </xf>
    <xf numFmtId="9" fontId="1" fillId="29" borderId="0" xfId="48" applyFill="1"/>
    <xf numFmtId="0" fontId="29" fillId="29" borderId="0" xfId="47" applyFont="1" applyFill="1" applyAlignment="1">
      <alignment horizontal="left"/>
    </xf>
    <xf numFmtId="0" fontId="51" fillId="29" borderId="0" xfId="47" applyFont="1" applyFill="1" applyAlignment="1">
      <alignment horizontal="left"/>
    </xf>
    <xf numFmtId="167" fontId="29" fillId="29" borderId="0" xfId="47" applyNumberFormat="1" applyFont="1" applyFill="1" applyAlignment="1">
      <alignment horizontal="left"/>
    </xf>
    <xf numFmtId="165" fontId="29" fillId="29" borderId="0" xfId="47" applyNumberFormat="1" applyFont="1" applyFill="1" applyAlignment="1">
      <alignment horizontal="left"/>
    </xf>
    <xf numFmtId="0" fontId="52" fillId="29" borderId="0" xfId="0" applyFont="1" applyFill="1"/>
    <xf numFmtId="167" fontId="52" fillId="29" borderId="9" xfId="0" applyNumberFormat="1" applyFont="1" applyFill="1" applyBorder="1" applyAlignment="1">
      <alignment horizontal="center"/>
    </xf>
    <xf numFmtId="166" fontId="52" fillId="29" borderId="11" xfId="0" applyNumberFormat="1" applyFont="1" applyFill="1" applyBorder="1" applyAlignment="1">
      <alignment horizontal="center"/>
    </xf>
    <xf numFmtId="0" fontId="53" fillId="29" borderId="0" xfId="0" applyFont="1" applyFill="1"/>
    <xf numFmtId="0" fontId="53" fillId="29" borderId="0" xfId="0" applyFont="1" applyFill="1" applyAlignment="1">
      <alignment horizontal="center"/>
    </xf>
    <xf numFmtId="0" fontId="54" fillId="29" borderId="0" xfId="0" applyFont="1" applyFill="1" applyAlignment="1">
      <alignment vertical="center"/>
    </xf>
    <xf numFmtId="0" fontId="54" fillId="29" borderId="0" xfId="0" applyFont="1" applyFill="1"/>
    <xf numFmtId="0" fontId="54" fillId="29" borderId="0" xfId="0" applyFont="1" applyFill="1" applyAlignment="1">
      <alignment horizontal="center"/>
    </xf>
    <xf numFmtId="0" fontId="55" fillId="29" borderId="0" xfId="0" applyFont="1" applyFill="1" applyBorder="1" applyAlignment="1">
      <alignment horizontal="left"/>
    </xf>
    <xf numFmtId="2" fontId="56" fillId="29" borderId="0" xfId="0" applyNumberFormat="1" applyFont="1" applyFill="1" applyBorder="1" applyAlignment="1">
      <alignment horizontal="left" vertical="center"/>
    </xf>
    <xf numFmtId="0" fontId="56" fillId="29" borderId="0" xfId="0" applyFont="1" applyFill="1" applyBorder="1" applyAlignment="1">
      <alignment horizontal="left" vertical="center"/>
    </xf>
    <xf numFmtId="0" fontId="56" fillId="29" borderId="0" xfId="0" applyFont="1" applyFill="1" applyAlignment="1">
      <alignment horizontal="left" vertical="center"/>
    </xf>
    <xf numFmtId="0" fontId="53" fillId="29" borderId="0" xfId="0" applyFont="1" applyFill="1" applyAlignment="1"/>
    <xf numFmtId="0" fontId="52" fillId="29" borderId="0" xfId="0" applyFont="1" applyFill="1" applyBorder="1"/>
    <xf numFmtId="165" fontId="52" fillId="29" borderId="0" xfId="0" applyNumberFormat="1" applyFont="1" applyFill="1"/>
    <xf numFmtId="167" fontId="53" fillId="29" borderId="0" xfId="0" applyNumberFormat="1" applyFont="1" applyFill="1"/>
    <xf numFmtId="0" fontId="58" fillId="29" borderId="0" xfId="0" applyFont="1" applyFill="1" applyBorder="1" applyAlignment="1">
      <alignment horizontal="center"/>
    </xf>
    <xf numFmtId="2" fontId="56" fillId="29" borderId="0" xfId="0" applyNumberFormat="1" applyFont="1" applyFill="1" applyAlignment="1">
      <alignment horizontal="left" vertical="center"/>
    </xf>
    <xf numFmtId="2" fontId="53" fillId="29" borderId="0" xfId="0" applyNumberFormat="1" applyFont="1" applyFill="1" applyAlignment="1"/>
    <xf numFmtId="0" fontId="53" fillId="29" borderId="0" xfId="0" applyFont="1" applyFill="1" applyAlignment="1">
      <alignment horizontal="left"/>
    </xf>
    <xf numFmtId="167" fontId="52" fillId="29" borderId="13" xfId="0" applyNumberFormat="1" applyFont="1" applyFill="1" applyBorder="1" applyAlignment="1">
      <alignment horizontal="center"/>
    </xf>
    <xf numFmtId="0" fontId="52" fillId="29" borderId="14" xfId="0" applyFont="1" applyFill="1" applyBorder="1"/>
    <xf numFmtId="0" fontId="52" fillId="29" borderId="15" xfId="0" applyFont="1" applyFill="1" applyBorder="1"/>
    <xf numFmtId="0" fontId="52" fillId="29" borderId="16" xfId="0" applyFont="1" applyFill="1" applyBorder="1"/>
    <xf numFmtId="0" fontId="52" fillId="29" borderId="17" xfId="0" applyFont="1" applyFill="1" applyBorder="1"/>
    <xf numFmtId="10" fontId="52" fillId="29" borderId="0" xfId="0" applyNumberFormat="1" applyFont="1" applyFill="1" applyBorder="1" applyAlignment="1">
      <alignment horizontal="center"/>
    </xf>
    <xf numFmtId="168" fontId="52" fillId="29" borderId="18" xfId="0" applyNumberFormat="1" applyFont="1" applyFill="1" applyBorder="1" applyAlignment="1">
      <alignment horizontal="center"/>
    </xf>
    <xf numFmtId="166" fontId="52" fillId="29" borderId="18" xfId="0" applyNumberFormat="1" applyFont="1" applyFill="1" applyBorder="1" applyAlignment="1">
      <alignment horizontal="center"/>
    </xf>
    <xf numFmtId="166" fontId="52" fillId="29" borderId="20" xfId="0" applyNumberFormat="1" applyFont="1" applyFill="1" applyBorder="1" applyAlignment="1">
      <alignment horizontal="center"/>
    </xf>
    <xf numFmtId="174" fontId="52" fillId="29" borderId="11" xfId="0" applyNumberFormat="1" applyFont="1" applyFill="1" applyBorder="1" applyAlignment="1">
      <alignment horizontal="center"/>
    </xf>
    <xf numFmtId="2" fontId="61" fillId="29" borderId="0" xfId="0" applyNumberFormat="1" applyFont="1" applyFill="1" applyBorder="1" applyAlignment="1">
      <alignment horizontal="left" vertical="center"/>
    </xf>
    <xf numFmtId="9" fontId="61" fillId="29" borderId="0" xfId="0" applyNumberFormat="1" applyFont="1" applyFill="1" applyBorder="1" applyAlignment="1">
      <alignment horizontal="center" vertical="center"/>
    </xf>
    <xf numFmtId="0" fontId="60" fillId="29" borderId="0" xfId="0" applyFont="1" applyFill="1" applyBorder="1" applyAlignment="1">
      <alignment horizontal="left" wrapText="1"/>
    </xf>
    <xf numFmtId="0" fontId="52" fillId="29" borderId="11" xfId="0" applyFont="1" applyFill="1" applyBorder="1"/>
    <xf numFmtId="169" fontId="52" fillId="29" borderId="0" xfId="0" applyNumberFormat="1" applyFont="1" applyFill="1" applyAlignment="1">
      <alignment horizontal="center"/>
    </xf>
    <xf numFmtId="166" fontId="52" fillId="29" borderId="11" xfId="0" applyNumberFormat="1" applyFont="1" applyFill="1" applyBorder="1" applyAlignment="1">
      <alignment horizontal="right"/>
    </xf>
    <xf numFmtId="0" fontId="52" fillId="29" borderId="9" xfId="0" applyFont="1" applyFill="1" applyBorder="1"/>
    <xf numFmtId="9" fontId="52" fillId="29" borderId="18" xfId="48" applyFont="1" applyFill="1" applyBorder="1" applyAlignment="1">
      <alignment horizontal="center"/>
    </xf>
    <xf numFmtId="167" fontId="52" fillId="29" borderId="0" xfId="0" applyNumberFormat="1" applyFont="1" applyFill="1"/>
    <xf numFmtId="9" fontId="53" fillId="29" borderId="0" xfId="48" applyFont="1" applyFill="1"/>
    <xf numFmtId="0" fontId="52" fillId="29" borderId="0" xfId="47" applyFont="1" applyFill="1" applyAlignment="1">
      <alignment horizontal="left"/>
    </xf>
    <xf numFmtId="0" fontId="63" fillId="29" borderId="0" xfId="47" applyFont="1" applyFill="1" applyAlignment="1">
      <alignment horizontal="left"/>
    </xf>
    <xf numFmtId="169" fontId="52" fillId="29" borderId="0" xfId="0" applyNumberFormat="1" applyFont="1" applyFill="1" applyAlignment="1">
      <alignment horizontal="left"/>
    </xf>
    <xf numFmtId="169" fontId="52" fillId="29" borderId="0" xfId="0" applyNumberFormat="1" applyFont="1" applyFill="1"/>
    <xf numFmtId="167" fontId="52" fillId="29" borderId="0" xfId="47" applyNumberFormat="1" applyFont="1" applyFill="1" applyAlignment="1">
      <alignment horizontal="left"/>
    </xf>
    <xf numFmtId="165" fontId="52" fillId="29" borderId="0" xfId="47" applyNumberFormat="1" applyFont="1" applyFill="1" applyAlignment="1">
      <alignment horizontal="left"/>
    </xf>
    <xf numFmtId="0" fontId="64" fillId="29" borderId="0" xfId="0" applyFont="1" applyFill="1" applyBorder="1" applyAlignment="1">
      <alignment horizontal="center"/>
    </xf>
    <xf numFmtId="169" fontId="52" fillId="29" borderId="0" xfId="0" applyNumberFormat="1" applyFont="1" applyFill="1" applyBorder="1" applyAlignment="1">
      <alignment horizontal="center"/>
    </xf>
    <xf numFmtId="166" fontId="52" fillId="29" borderId="20" xfId="0" applyNumberFormat="1" applyFont="1" applyFill="1" applyBorder="1" applyAlignment="1">
      <alignment horizontal="right"/>
    </xf>
    <xf numFmtId="1" fontId="52" fillId="29" borderId="11" xfId="0" applyNumberFormat="1" applyFont="1" applyFill="1" applyBorder="1" applyAlignment="1">
      <alignment horizontal="center"/>
    </xf>
    <xf numFmtId="1" fontId="52" fillId="29" borderId="9" xfId="0" applyNumberFormat="1" applyFont="1" applyFill="1" applyBorder="1" applyAlignment="1">
      <alignment horizontal="center"/>
    </xf>
    <xf numFmtId="1" fontId="52" fillId="29" borderId="0" xfId="0" applyNumberFormat="1" applyFont="1" applyFill="1" applyBorder="1" applyAlignment="1">
      <alignment horizontal="center"/>
    </xf>
    <xf numFmtId="1" fontId="52" fillId="29" borderId="13" xfId="0" applyNumberFormat="1" applyFont="1" applyFill="1" applyBorder="1" applyAlignment="1">
      <alignment horizontal="center"/>
    </xf>
    <xf numFmtId="3" fontId="52" fillId="29" borderId="0" xfId="0" applyNumberFormat="1" applyFont="1" applyFill="1" applyBorder="1" applyAlignment="1">
      <alignment horizontal="center"/>
    </xf>
    <xf numFmtId="3" fontId="0" fillId="29" borderId="0" xfId="0" applyNumberFormat="1" applyFill="1"/>
    <xf numFmtId="3" fontId="52" fillId="29" borderId="11" xfId="0" applyNumberFormat="1" applyFont="1" applyFill="1" applyBorder="1" applyAlignment="1">
      <alignment horizontal="center"/>
    </xf>
    <xf numFmtId="3" fontId="53" fillId="29" borderId="0" xfId="0" applyNumberFormat="1" applyFont="1" applyFill="1"/>
    <xf numFmtId="176" fontId="1" fillId="29" borderId="0" xfId="48" applyNumberFormat="1" applyFill="1"/>
    <xf numFmtId="9" fontId="1" fillId="29" borderId="0" xfId="48" applyFill="1" applyBorder="1"/>
    <xf numFmtId="170" fontId="53" fillId="29" borderId="0" xfId="0" applyNumberFormat="1" applyFont="1" applyFill="1" applyAlignment="1">
      <alignment horizontal="right" vertical="center"/>
    </xf>
    <xf numFmtId="170" fontId="54" fillId="29" borderId="0" xfId="0" applyNumberFormat="1" applyFont="1" applyFill="1" applyAlignment="1">
      <alignment horizontal="right" vertical="center"/>
    </xf>
    <xf numFmtId="0" fontId="65" fillId="29" borderId="0" xfId="0" applyFont="1" applyFill="1" applyAlignment="1">
      <alignment horizontal="left"/>
    </xf>
    <xf numFmtId="170" fontId="65" fillId="29" borderId="0" xfId="0" applyNumberFormat="1" applyFont="1" applyFill="1" applyAlignment="1">
      <alignment horizontal="right" vertical="center"/>
    </xf>
    <xf numFmtId="2" fontId="56" fillId="29" borderId="0" xfId="0" applyNumberFormat="1" applyFont="1" applyFill="1" applyBorder="1" applyAlignment="1">
      <alignment horizontal="left" vertical="center" shrinkToFit="1"/>
    </xf>
    <xf numFmtId="2" fontId="56" fillId="29" borderId="0" xfId="0" applyNumberFormat="1" applyFont="1" applyFill="1" applyAlignment="1">
      <alignment horizontal="center" vertical="center" shrinkToFit="1"/>
    </xf>
    <xf numFmtId="2" fontId="53" fillId="29" borderId="0" xfId="0" applyNumberFormat="1" applyFont="1" applyFill="1" applyAlignment="1">
      <alignment horizontal="justify" shrinkToFit="1"/>
    </xf>
    <xf numFmtId="2" fontId="53" fillId="29" borderId="0" xfId="0" applyNumberFormat="1" applyFont="1" applyFill="1" applyAlignment="1">
      <alignment shrinkToFit="1"/>
    </xf>
    <xf numFmtId="0" fontId="61" fillId="29" borderId="0" xfId="0" applyFont="1" applyFill="1" applyAlignment="1">
      <alignment horizontal="left"/>
    </xf>
    <xf numFmtId="0" fontId="61" fillId="29" borderId="0" xfId="0" applyFont="1" applyFill="1" applyAlignment="1">
      <alignment horizontal="center"/>
    </xf>
    <xf numFmtId="0" fontId="68" fillId="29" borderId="0" xfId="0" applyFont="1" applyFill="1"/>
    <xf numFmtId="170" fontId="52" fillId="29" borderId="10" xfId="0" applyNumberFormat="1" applyFont="1" applyFill="1" applyBorder="1" applyAlignment="1">
      <alignment horizontal="right" vertical="center"/>
    </xf>
    <xf numFmtId="4" fontId="52" fillId="29" borderId="11" xfId="0" applyNumberFormat="1" applyFont="1" applyFill="1" applyBorder="1" applyAlignment="1">
      <alignment horizontal="center"/>
    </xf>
    <xf numFmtId="170" fontId="52" fillId="29" borderId="11" xfId="0" applyNumberFormat="1" applyFont="1" applyFill="1" applyBorder="1" applyAlignment="1">
      <alignment horizontal="right" vertical="center"/>
    </xf>
    <xf numFmtId="170" fontId="52" fillId="29" borderId="12" xfId="0" applyNumberFormat="1" applyFont="1" applyFill="1" applyBorder="1" applyAlignment="1">
      <alignment horizontal="right" vertical="center"/>
    </xf>
    <xf numFmtId="4" fontId="52" fillId="29" borderId="12" xfId="0" applyNumberFormat="1" applyFont="1" applyFill="1" applyBorder="1" applyAlignment="1">
      <alignment horizontal="center"/>
    </xf>
    <xf numFmtId="4" fontId="52" fillId="29" borderId="10" xfId="0" applyNumberFormat="1" applyFont="1" applyFill="1" applyBorder="1" applyAlignment="1">
      <alignment horizontal="center"/>
    </xf>
    <xf numFmtId="0" fontId="52" fillId="29" borderId="10" xfId="0" applyFont="1" applyFill="1" applyBorder="1" applyAlignment="1">
      <alignment horizontal="center"/>
    </xf>
    <xf numFmtId="0" fontId="52" fillId="29" borderId="11" xfId="0" applyFont="1" applyFill="1" applyBorder="1" applyAlignment="1">
      <alignment horizontal="center"/>
    </xf>
    <xf numFmtId="0" fontId="52" fillId="29" borderId="12" xfId="0" applyFont="1" applyFill="1" applyBorder="1" applyAlignment="1">
      <alignment horizontal="center" vertical="center"/>
    </xf>
    <xf numFmtId="0" fontId="70" fillId="29" borderId="0" xfId="0" applyFont="1" applyFill="1" applyAlignment="1"/>
    <xf numFmtId="0" fontId="52" fillId="29" borderId="11" xfId="0" applyFont="1" applyFill="1" applyBorder="1" applyAlignment="1">
      <alignment horizontal="center" vertical="center" wrapText="1"/>
    </xf>
    <xf numFmtId="169" fontId="52" fillId="29" borderId="0" xfId="0" applyNumberFormat="1" applyFont="1" applyFill="1" applyBorder="1"/>
    <xf numFmtId="0" fontId="52" fillId="29" borderId="11" xfId="0" applyFont="1" applyFill="1" applyBorder="1" applyAlignment="1">
      <alignment horizontal="center" wrapText="1"/>
    </xf>
    <xf numFmtId="2" fontId="52" fillId="29" borderId="11" xfId="0" applyNumberFormat="1" applyFont="1" applyFill="1" applyBorder="1" applyAlignment="1">
      <alignment horizontal="center"/>
    </xf>
    <xf numFmtId="2" fontId="52" fillId="29" borderId="0" xfId="0" applyNumberFormat="1" applyFont="1" applyFill="1"/>
    <xf numFmtId="2" fontId="52" fillId="29" borderId="12" xfId="0" applyNumberFormat="1" applyFont="1" applyFill="1" applyBorder="1" applyAlignment="1">
      <alignment horizontal="center"/>
    </xf>
    <xf numFmtId="2" fontId="52" fillId="29" borderId="10" xfId="0" applyNumberFormat="1" applyFont="1" applyFill="1" applyBorder="1" applyAlignment="1">
      <alignment horizontal="center"/>
    </xf>
    <xf numFmtId="2" fontId="72" fillId="29" borderId="0" xfId="0" applyNumberFormat="1" applyFont="1" applyFill="1"/>
    <xf numFmtId="0" fontId="72" fillId="29" borderId="0" xfId="0" applyFont="1" applyFill="1"/>
    <xf numFmtId="2" fontId="73" fillId="29" borderId="0" xfId="0" applyNumberFormat="1" applyFont="1" applyFill="1"/>
    <xf numFmtId="0" fontId="73" fillId="29" borderId="0" xfId="0" applyFont="1" applyFill="1"/>
    <xf numFmtId="171" fontId="52" fillId="29" borderId="0" xfId="0" applyNumberFormat="1" applyFont="1" applyFill="1"/>
    <xf numFmtId="0" fontId="52" fillId="29" borderId="12" xfId="0" applyFont="1" applyFill="1" applyBorder="1" applyAlignment="1">
      <alignment horizontal="center"/>
    </xf>
    <xf numFmtId="2" fontId="53" fillId="29" borderId="0" xfId="0" applyNumberFormat="1" applyFont="1" applyFill="1"/>
    <xf numFmtId="170" fontId="52" fillId="29" borderId="0" xfId="0" applyNumberFormat="1" applyFont="1" applyFill="1" applyBorder="1" applyAlignment="1">
      <alignment horizontal="right" vertical="center"/>
    </xf>
    <xf numFmtId="4" fontId="52" fillId="29" borderId="0" xfId="0" applyNumberFormat="1" applyFont="1" applyFill="1" applyAlignment="1">
      <alignment horizontal="center"/>
    </xf>
    <xf numFmtId="169" fontId="52" fillId="29" borderId="18" xfId="0" applyNumberFormat="1" applyFont="1" applyFill="1" applyBorder="1" applyAlignment="1">
      <alignment horizontal="center"/>
    </xf>
    <xf numFmtId="0" fontId="53" fillId="29" borderId="14" xfId="0" applyFont="1" applyFill="1" applyBorder="1"/>
    <xf numFmtId="0" fontId="53" fillId="29" borderId="15" xfId="0" applyFont="1" applyFill="1" applyBorder="1"/>
    <xf numFmtId="0" fontId="53" fillId="29" borderId="14" xfId="0" applyFont="1" applyFill="1" applyBorder="1" applyAlignment="1">
      <alignment horizontal="left" vertical="center" wrapText="1"/>
    </xf>
    <xf numFmtId="0" fontId="71" fillId="29" borderId="14" xfId="0" applyFont="1" applyFill="1" applyBorder="1" applyAlignment="1">
      <alignment vertical="center"/>
    </xf>
    <xf numFmtId="0" fontId="53" fillId="29" borderId="23" xfId="0" applyFont="1" applyFill="1" applyBorder="1"/>
    <xf numFmtId="170" fontId="52" fillId="29" borderId="24" xfId="0" applyNumberFormat="1" applyFont="1" applyFill="1" applyBorder="1" applyAlignment="1">
      <alignment horizontal="right" vertical="center"/>
    </xf>
    <xf numFmtId="4" fontId="52" fillId="29" borderId="24" xfId="0" applyNumberFormat="1" applyFont="1" applyFill="1" applyBorder="1" applyAlignment="1">
      <alignment horizontal="center"/>
    </xf>
    <xf numFmtId="0" fontId="52" fillId="29" borderId="24" xfId="0" applyFont="1" applyFill="1" applyBorder="1" applyAlignment="1">
      <alignment horizontal="center"/>
    </xf>
    <xf numFmtId="169" fontId="52" fillId="29" borderId="25" xfId="0" applyNumberFormat="1" applyFont="1" applyFill="1" applyBorder="1" applyAlignment="1">
      <alignment horizontal="center"/>
    </xf>
    <xf numFmtId="0" fontId="57" fillId="29" borderId="26" xfId="0" applyFont="1" applyFill="1" applyBorder="1" applyAlignment="1">
      <alignment horizontal="center" vertical="center" wrapText="1"/>
    </xf>
    <xf numFmtId="170" fontId="57" fillId="29" borderId="27" xfId="0" applyNumberFormat="1" applyFont="1" applyFill="1" applyBorder="1" applyAlignment="1">
      <alignment horizontal="center" vertical="center"/>
    </xf>
    <xf numFmtId="171" fontId="69" fillId="29" borderId="27" xfId="0" applyNumberFormat="1" applyFont="1" applyFill="1" applyBorder="1" applyAlignment="1">
      <alignment horizontal="center" vertical="center" wrapText="1"/>
    </xf>
    <xf numFmtId="0" fontId="69" fillId="29" borderId="27" xfId="0" applyFont="1" applyFill="1" applyBorder="1" applyAlignment="1">
      <alignment horizontal="center" vertical="center"/>
    </xf>
    <xf numFmtId="0" fontId="69" fillId="29" borderId="28" xfId="0" applyFont="1" applyFill="1" applyBorder="1" applyAlignment="1">
      <alignment horizontal="center" vertical="center" wrapText="1"/>
    </xf>
    <xf numFmtId="0" fontId="30" fillId="29" borderId="26" xfId="0" applyFont="1" applyFill="1" applyBorder="1" applyAlignment="1">
      <alignment horizontal="center" vertical="center" wrapText="1"/>
    </xf>
    <xf numFmtId="170" fontId="30" fillId="29" borderId="27" xfId="0" applyNumberFormat="1" applyFont="1" applyFill="1" applyBorder="1" applyAlignment="1">
      <alignment horizontal="center" vertical="center"/>
    </xf>
    <xf numFmtId="0" fontId="39" fillId="29" borderId="27" xfId="0" applyFont="1" applyFill="1" applyBorder="1" applyAlignment="1">
      <alignment horizontal="center" vertical="center" wrapText="1"/>
    </xf>
    <xf numFmtId="0" fontId="39" fillId="29" borderId="27" xfId="0" applyFont="1" applyFill="1" applyBorder="1" applyAlignment="1">
      <alignment horizontal="center" vertical="center"/>
    </xf>
    <xf numFmtId="0" fontId="31" fillId="29" borderId="14" xfId="0" applyFont="1" applyFill="1" applyBorder="1"/>
    <xf numFmtId="0" fontId="31" fillId="29" borderId="15" xfId="0" applyFont="1" applyFill="1" applyBorder="1"/>
    <xf numFmtId="0" fontId="31" fillId="29" borderId="14" xfId="0" applyFont="1" applyFill="1" applyBorder="1" applyAlignment="1">
      <alignment horizontal="left" vertical="center" wrapText="1"/>
    </xf>
    <xf numFmtId="0" fontId="41" fillId="29" borderId="14" xfId="0" applyFont="1" applyFill="1" applyBorder="1" applyAlignment="1">
      <alignment vertical="center"/>
    </xf>
    <xf numFmtId="169" fontId="29" fillId="29" borderId="18" xfId="0" applyNumberFormat="1" applyFont="1" applyFill="1" applyBorder="1"/>
    <xf numFmtId="0" fontId="31" fillId="29" borderId="23" xfId="0" applyFont="1" applyFill="1" applyBorder="1"/>
    <xf numFmtId="170" fontId="29" fillId="29" borderId="24" xfId="0" applyNumberFormat="1" applyFont="1" applyFill="1" applyBorder="1" applyAlignment="1">
      <alignment horizontal="right" vertical="center"/>
    </xf>
    <xf numFmtId="4" fontId="29" fillId="29" borderId="24" xfId="0" applyNumberFormat="1" applyFont="1" applyFill="1" applyBorder="1" applyAlignment="1">
      <alignment horizontal="center"/>
    </xf>
    <xf numFmtId="173" fontId="29" fillId="29" borderId="24" xfId="0" applyNumberFormat="1" applyFont="1" applyFill="1" applyBorder="1" applyAlignment="1">
      <alignment horizontal="center" vertical="center"/>
    </xf>
    <xf numFmtId="169" fontId="29" fillId="29" borderId="25" xfId="0" applyNumberFormat="1" applyFont="1" applyFill="1" applyBorder="1"/>
    <xf numFmtId="9" fontId="53" fillId="29" borderId="0" xfId="0" applyNumberFormat="1" applyFont="1" applyFill="1"/>
    <xf numFmtId="4" fontId="52" fillId="29" borderId="33" xfId="0" applyNumberFormat="1" applyFont="1" applyFill="1" applyBorder="1" applyAlignment="1">
      <alignment horizontal="center"/>
    </xf>
    <xf numFmtId="4" fontId="52" fillId="29" borderId="34" xfId="0" applyNumberFormat="1" applyFont="1" applyFill="1" applyBorder="1" applyAlignment="1">
      <alignment horizontal="center"/>
    </xf>
    <xf numFmtId="4" fontId="52" fillId="29" borderId="35" xfId="0" applyNumberFormat="1" applyFont="1" applyFill="1" applyBorder="1" applyAlignment="1">
      <alignment horizontal="center"/>
    </xf>
    <xf numFmtId="0" fontId="52" fillId="29" borderId="35" xfId="0" applyFont="1" applyFill="1" applyBorder="1" applyAlignment="1">
      <alignment horizontal="center"/>
    </xf>
    <xf numFmtId="0" fontId="52" fillId="29" borderId="33" xfId="0" applyFont="1" applyFill="1" applyBorder="1" applyAlignment="1">
      <alignment horizontal="center"/>
    </xf>
    <xf numFmtId="0" fontId="52" fillId="29" borderId="34" xfId="0" applyFont="1" applyFill="1" applyBorder="1" applyAlignment="1">
      <alignment horizontal="center" vertical="center"/>
    </xf>
    <xf numFmtId="0" fontId="52" fillId="29" borderId="33" xfId="0" applyFont="1" applyFill="1" applyBorder="1" applyAlignment="1">
      <alignment horizontal="center" vertical="center" wrapText="1"/>
    </xf>
    <xf numFmtId="0" fontId="52" fillId="29" borderId="33" xfId="0" applyFont="1" applyFill="1" applyBorder="1" applyAlignment="1">
      <alignment horizontal="center" wrapText="1"/>
    </xf>
    <xf numFmtId="2" fontId="52" fillId="29" borderId="33" xfId="0" applyNumberFormat="1" applyFont="1" applyFill="1" applyBorder="1" applyAlignment="1">
      <alignment horizontal="center"/>
    </xf>
    <xf numFmtId="2" fontId="52" fillId="29" borderId="34" xfId="0" applyNumberFormat="1" applyFont="1" applyFill="1" applyBorder="1" applyAlignment="1">
      <alignment horizontal="center"/>
    </xf>
    <xf numFmtId="2" fontId="52" fillId="29" borderId="35" xfId="0" applyNumberFormat="1" applyFont="1" applyFill="1" applyBorder="1" applyAlignment="1">
      <alignment horizontal="center"/>
    </xf>
    <xf numFmtId="0" fontId="52" fillId="29" borderId="34" xfId="0" applyFont="1" applyFill="1" applyBorder="1" applyAlignment="1">
      <alignment horizontal="center"/>
    </xf>
    <xf numFmtId="0" fontId="52" fillId="29" borderId="36" xfId="0" applyFont="1" applyFill="1" applyBorder="1" applyAlignment="1">
      <alignment horizontal="center"/>
    </xf>
    <xf numFmtId="173" fontId="29" fillId="29" borderId="33" xfId="0" applyNumberFormat="1" applyFont="1" applyFill="1" applyBorder="1" applyAlignment="1">
      <alignment horizontal="center" vertical="center"/>
    </xf>
    <xf numFmtId="173" fontId="29" fillId="29" borderId="34" xfId="0" applyNumberFormat="1" applyFont="1" applyFill="1" applyBorder="1" applyAlignment="1">
      <alignment horizontal="center" vertical="center"/>
    </xf>
    <xf numFmtId="173" fontId="29" fillId="29" borderId="35" xfId="0" applyNumberFormat="1" applyFont="1" applyFill="1" applyBorder="1" applyAlignment="1">
      <alignment horizontal="center" vertical="center"/>
    </xf>
    <xf numFmtId="173" fontId="29" fillId="29" borderId="36" xfId="0" applyNumberFormat="1" applyFont="1" applyFill="1" applyBorder="1" applyAlignment="1">
      <alignment horizontal="center" vertical="center"/>
    </xf>
    <xf numFmtId="166" fontId="29" fillId="29" borderId="0" xfId="0" applyNumberFormat="1" applyFont="1" applyFill="1" applyBorder="1" applyAlignment="1">
      <alignment horizontal="center"/>
    </xf>
    <xf numFmtId="9" fontId="1" fillId="29" borderId="0" xfId="48" applyFill="1" applyBorder="1" applyAlignment="1">
      <alignment horizontal="center"/>
    </xf>
    <xf numFmtId="9" fontId="1" fillId="29" borderId="0" xfId="48" applyFill="1" applyAlignment="1">
      <alignment horizontal="center"/>
    </xf>
    <xf numFmtId="169" fontId="53" fillId="29" borderId="0" xfId="0" applyNumberFormat="1" applyFont="1" applyFill="1"/>
    <xf numFmtId="9" fontId="1" fillId="29" borderId="0" xfId="48" applyFill="1" applyAlignment="1">
      <alignment horizontal="left"/>
    </xf>
    <xf numFmtId="9" fontId="52" fillId="29" borderId="19" xfId="48" applyFont="1" applyFill="1" applyBorder="1" applyAlignment="1">
      <alignment horizontal="center"/>
    </xf>
    <xf numFmtId="173" fontId="29" fillId="30" borderId="33" xfId="0" applyNumberFormat="1" applyFont="1" applyFill="1" applyBorder="1" applyAlignment="1">
      <alignment horizontal="center" vertical="center"/>
    </xf>
    <xf numFmtId="173" fontId="29" fillId="30" borderId="34" xfId="0" applyNumberFormat="1" applyFont="1" applyFill="1" applyBorder="1" applyAlignment="1">
      <alignment horizontal="center" vertical="center"/>
    </xf>
    <xf numFmtId="173" fontId="29" fillId="30" borderId="35" xfId="0" applyNumberFormat="1" applyFont="1" applyFill="1" applyBorder="1" applyAlignment="1">
      <alignment horizontal="center" vertical="center"/>
    </xf>
    <xf numFmtId="0" fontId="58" fillId="29" borderId="0" xfId="0" applyFont="1" applyFill="1" applyBorder="1" applyAlignment="1">
      <alignment horizontal="center"/>
    </xf>
    <xf numFmtId="2" fontId="56" fillId="29" borderId="0" xfId="0" applyNumberFormat="1" applyFont="1" applyFill="1" applyBorder="1" applyAlignment="1">
      <alignment horizontal="left" vertical="center"/>
    </xf>
    <xf numFmtId="9" fontId="29" fillId="29" borderId="18" xfId="48" applyFont="1" applyFill="1" applyBorder="1" applyAlignment="1">
      <alignment horizontal="center"/>
    </xf>
    <xf numFmtId="9" fontId="29" fillId="29" borderId="21" xfId="48" applyFont="1" applyFill="1" applyBorder="1" applyAlignment="1">
      <alignment horizontal="center"/>
    </xf>
    <xf numFmtId="9" fontId="29" fillId="29" borderId="22" xfId="48" applyFont="1" applyFill="1" applyBorder="1" applyAlignment="1">
      <alignment horizontal="center"/>
    </xf>
    <xf numFmtId="9" fontId="52" fillId="29" borderId="21" xfId="48" applyFont="1" applyFill="1" applyBorder="1" applyAlignment="1">
      <alignment horizontal="center"/>
    </xf>
    <xf numFmtId="9" fontId="52" fillId="29" borderId="22" xfId="48" applyFont="1" applyFill="1" applyBorder="1" applyAlignment="1">
      <alignment horizontal="center"/>
    </xf>
    <xf numFmtId="176" fontId="1" fillId="29" borderId="0" xfId="48" applyNumberFormat="1" applyFill="1" applyBorder="1"/>
    <xf numFmtId="0" fontId="24" fillId="29" borderId="0" xfId="0" applyFont="1" applyFill="1"/>
    <xf numFmtId="0" fontId="26" fillId="29" borderId="0" xfId="0" applyFont="1" applyFill="1"/>
    <xf numFmtId="0" fontId="21" fillId="29" borderId="0" xfId="0" applyFont="1" applyFill="1"/>
    <xf numFmtId="0" fontId="25" fillId="29" borderId="0" xfId="0" applyFont="1" applyFill="1"/>
    <xf numFmtId="0" fontId="57" fillId="29" borderId="29" xfId="0" applyFont="1" applyFill="1" applyBorder="1" applyAlignment="1">
      <alignment horizontal="center" vertical="center" wrapText="1"/>
    </xf>
    <xf numFmtId="0" fontId="57" fillId="29" borderId="24" xfId="0" applyFont="1" applyFill="1" applyBorder="1" applyAlignment="1">
      <alignment horizontal="center" vertical="center" wrapText="1"/>
    </xf>
    <xf numFmtId="0" fontId="55" fillId="29" borderId="0" xfId="0" applyFont="1" applyFill="1" applyBorder="1" applyAlignment="1">
      <alignment horizontal="left"/>
    </xf>
    <xf numFmtId="0" fontId="57" fillId="29" borderId="31" xfId="0" applyFont="1" applyFill="1" applyBorder="1" applyAlignment="1">
      <alignment horizontal="center" vertical="center" wrapText="1"/>
    </xf>
    <xf numFmtId="0" fontId="57" fillId="29" borderId="23" xfId="0" applyFont="1" applyFill="1" applyBorder="1" applyAlignment="1">
      <alignment horizontal="center" vertical="center" wrapText="1"/>
    </xf>
    <xf numFmtId="0" fontId="74" fillId="29" borderId="0" xfId="0" applyFont="1" applyFill="1" applyBorder="1" applyAlignment="1">
      <alignment horizontal="left" wrapText="1"/>
    </xf>
    <xf numFmtId="0" fontId="64" fillId="29" borderId="0" xfId="0" applyFont="1" applyFill="1" applyBorder="1" applyAlignment="1">
      <alignment horizontal="left" wrapText="1"/>
    </xf>
    <xf numFmtId="0" fontId="58" fillId="29" borderId="0" xfId="0" applyFont="1" applyFill="1" applyBorder="1" applyAlignment="1">
      <alignment horizontal="center"/>
    </xf>
    <xf numFmtId="0" fontId="57" fillId="29" borderId="30" xfId="0" applyFont="1" applyFill="1" applyBorder="1" applyAlignment="1">
      <alignment horizontal="center" vertical="center" wrapText="1"/>
    </xf>
    <xf numFmtId="0" fontId="57" fillId="29" borderId="25" xfId="0" applyFont="1" applyFill="1" applyBorder="1" applyAlignment="1">
      <alignment horizontal="center" vertical="center" wrapText="1"/>
    </xf>
    <xf numFmtId="2" fontId="56" fillId="29" borderId="0" xfId="0" applyNumberFormat="1" applyFont="1" applyFill="1" applyBorder="1" applyAlignment="1">
      <alignment horizontal="left" vertical="center"/>
    </xf>
    <xf numFmtId="0" fontId="32" fillId="29" borderId="0" xfId="47" applyFont="1" applyFill="1" applyBorder="1" applyAlignment="1">
      <alignment horizontal="left"/>
    </xf>
    <xf numFmtId="0" fontId="32" fillId="29" borderId="32" xfId="47" applyFont="1" applyFill="1" applyBorder="1" applyAlignment="1">
      <alignment horizontal="left"/>
    </xf>
    <xf numFmtId="0" fontId="53" fillId="29" borderId="0" xfId="0" applyFont="1" applyFill="1" applyBorder="1" applyAlignment="1"/>
    <xf numFmtId="0" fontId="32" fillId="29" borderId="0" xfId="0" applyFont="1" applyFill="1" applyBorder="1" applyAlignment="1">
      <alignment horizontal="center"/>
    </xf>
    <xf numFmtId="0" fontId="42" fillId="29" borderId="0" xfId="0" applyFont="1" applyFill="1" applyBorder="1" applyAlignment="1">
      <alignment horizontal="left" wrapText="1"/>
    </xf>
    <xf numFmtId="0" fontId="57" fillId="30" borderId="29" xfId="0" applyFont="1" applyFill="1" applyBorder="1" applyAlignment="1">
      <alignment horizontal="center" vertical="center" wrapText="1"/>
    </xf>
    <xf numFmtId="0" fontId="57" fillId="30" borderId="24" xfId="0" applyFont="1" applyFill="1" applyBorder="1" applyAlignment="1">
      <alignment horizontal="center" vertical="center" wrapText="1"/>
    </xf>
    <xf numFmtId="0" fontId="74" fillId="29" borderId="0" xfId="0" applyFont="1" applyFill="1" applyBorder="1" applyAlignment="1">
      <alignment horizontal="center" wrapText="1"/>
    </xf>
    <xf numFmtId="0" fontId="31" fillId="29" borderId="0" xfId="0" applyFont="1" applyFill="1" applyBorder="1" applyAlignment="1"/>
    <xf numFmtId="0" fontId="0" fillId="29" borderId="0" xfId="0" applyFill="1" applyBorder="1"/>
    <xf numFmtId="0" fontId="54" fillId="29" borderId="0" xfId="0" applyFont="1" applyFill="1" applyBorder="1" applyAlignment="1">
      <alignment wrapText="1"/>
    </xf>
    <xf numFmtId="0" fontId="67" fillId="29" borderId="0" xfId="0" applyFont="1" applyFill="1" applyBorder="1"/>
    <xf numFmtId="0" fontId="64" fillId="29" borderId="0" xfId="0" applyFont="1" applyFill="1" applyBorder="1" applyAlignment="1">
      <alignment horizontal="center"/>
    </xf>
    <xf numFmtId="0" fontId="60" fillId="29" borderId="0" xfId="0" applyFont="1" applyFill="1" applyBorder="1" applyAlignment="1">
      <alignment horizontal="left" wrapText="1"/>
    </xf>
    <xf numFmtId="0" fontId="62" fillId="29" borderId="0" xfId="0" applyFont="1" applyFill="1" applyBorder="1" applyAlignment="1">
      <alignment horizontal="center"/>
    </xf>
    <xf numFmtId="0" fontId="56" fillId="29" borderId="0" xfId="0" applyFont="1" applyFill="1" applyBorder="1" applyAlignment="1">
      <alignment horizontal="left" vertical="center"/>
    </xf>
    <xf numFmtId="0" fontId="60" fillId="29" borderId="0" xfId="0" applyFont="1" applyFill="1" applyBorder="1" applyAlignment="1">
      <alignment horizontal="center" wrapText="1"/>
    </xf>
    <xf numFmtId="0" fontId="64" fillId="29" borderId="0" xfId="47" applyFont="1" applyFill="1" applyBorder="1" applyAlignment="1">
      <alignment horizontal="left"/>
    </xf>
    <xf numFmtId="0" fontId="43" fillId="29" borderId="0" xfId="0" applyFont="1" applyFill="1" applyBorder="1" applyAlignment="1">
      <alignment horizontal="center"/>
    </xf>
    <xf numFmtId="0" fontId="28" fillId="29" borderId="0" xfId="0" applyFont="1" applyFill="1" applyBorder="1" applyAlignment="1">
      <alignment wrapText="1"/>
    </xf>
    <xf numFmtId="0" fontId="43" fillId="29" borderId="0" xfId="0" applyFont="1" applyFill="1" applyBorder="1" applyAlignment="1">
      <alignment horizontal="left"/>
    </xf>
    <xf numFmtId="0" fontId="35" fillId="29" borderId="0" xfId="0" applyFont="1" applyFill="1" applyBorder="1"/>
    <xf numFmtId="0" fontId="37" fillId="29" borderId="0" xfId="0" applyFont="1" applyFill="1" applyBorder="1"/>
  </cellXfs>
  <cellStyles count="7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4 2" xfId="17"/>
    <cellStyle name="60 % - Accent5" xfId="18" builtinId="48" customBuiltin="1"/>
    <cellStyle name="60 % - Accent6" xfId="19" builtinId="52" customBuiltin="1"/>
    <cellStyle name="60 % - Accent6 2" xfId="20"/>
    <cellStyle name="Accent1" xfId="21" builtinId="29" customBuiltin="1"/>
    <cellStyle name="Accent2" xfId="22" builtinId="33" customBuiltin="1"/>
    <cellStyle name="Accent2 2" xfId="23"/>
    <cellStyle name="Accent3" xfId="24" builtinId="37" customBuiltin="1"/>
    <cellStyle name="Accent3 2" xfId="25"/>
    <cellStyle name="Accent4" xfId="26" builtinId="41" customBuiltin="1"/>
    <cellStyle name="Accent4 2" xfId="27"/>
    <cellStyle name="Accent5" xfId="28" builtinId="45" customBuiltin="1"/>
    <cellStyle name="Accent6" xfId="29" builtinId="49" customBuiltin="1"/>
    <cellStyle name="Accent6 2" xfId="30"/>
    <cellStyle name="Avertissement" xfId="31" builtinId="11" customBuiltin="1"/>
    <cellStyle name="Calcul" xfId="32" builtinId="22" customBuiltin="1"/>
    <cellStyle name="Cellule liée" xfId="33" builtinId="24" customBuiltin="1"/>
    <cellStyle name="Comma [0]" xfId="34"/>
    <cellStyle name="Commentaire" xfId="35"/>
    <cellStyle name="Commentaire 2" xfId="36"/>
    <cellStyle name="Currency [0]" xfId="37"/>
    <cellStyle name="En-tête" xfId="38"/>
    <cellStyle name="En-tête 2" xfId="39"/>
    <cellStyle name="Entrée" xfId="40" builtinId="20" customBuiltin="1"/>
    <cellStyle name="Heading" xfId="41"/>
    <cellStyle name="Heading1" xfId="42"/>
    <cellStyle name="Insatisfaisant" xfId="43" builtinId="27" customBuiltin="1"/>
    <cellStyle name="Neutre" xfId="44" builtinId="28" customBuiltin="1"/>
    <cellStyle name="Normal" xfId="0" builtinId="0"/>
    <cellStyle name="Normal 2" xfId="45"/>
    <cellStyle name="Normal 3" xfId="46"/>
    <cellStyle name="Normal 4" xfId="47"/>
    <cellStyle name="Normal 5" xfId="70"/>
    <cellStyle name="Pourcentage" xfId="48" builtinId="5"/>
    <cellStyle name="Pourcentage 2" xfId="49"/>
    <cellStyle name="Pourcentage 3" xfId="50"/>
    <cellStyle name="Result" xfId="51"/>
    <cellStyle name="Result2" xfId="52"/>
    <cellStyle name="Résultat" xfId="53"/>
    <cellStyle name="Résultat 2" xfId="54"/>
    <cellStyle name="Résultat2" xfId="55"/>
    <cellStyle name="Résultat2 2" xfId="56"/>
    <cellStyle name="Satisfaisant" xfId="57" builtinId="26" customBuiltin="1"/>
    <cellStyle name="Sortie" xfId="58" builtinId="21" customBuiltin="1"/>
    <cellStyle name="Texte explicatif" xfId="59" builtinId="53" customBuiltin="1"/>
    <cellStyle name="Titre 1" xfId="60"/>
    <cellStyle name="Titre 2" xfId="61"/>
    <cellStyle name="Titre 1" xfId="62" builtinId="16" customBuiltin="1"/>
    <cellStyle name="Titre 2" xfId="63" builtinId="17" customBuiltin="1"/>
    <cellStyle name="Titre 3" xfId="64" builtinId="18" customBuiltin="1"/>
    <cellStyle name="Titre 4" xfId="65" builtinId="19" customBuiltin="1"/>
    <cellStyle name="Titre1" xfId="66"/>
    <cellStyle name="Titre1 2" xfId="67"/>
    <cellStyle name="Total" xfId="68" builtinId="25" customBuiltin="1"/>
    <cellStyle name="Vérification" xfId="69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1A00"/>
      <rgbColor rgb="00008000"/>
      <rgbColor rgb="00000080"/>
      <rgbColor rgb="00FF950E"/>
      <rgbColor rgb="00800080"/>
      <rgbColor rgb="00008080"/>
      <rgbColor rgb="00C0C0C0"/>
      <rgbColor rgb="00808080"/>
      <rgbColor rgb="00999999"/>
      <rgbColor rgb="00CE181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B3B3B3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FF420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r>
              <a:rPr lang="fr-FR" sz="1000">
                <a:latin typeface="Marianne" panose="02000000000000000000" pitchFamily="50" charset="0"/>
              </a:rPr>
              <a:t>Volume de Tonnes Equivalent Carcasse</a:t>
            </a:r>
          </a:p>
        </c:rich>
      </c:tx>
      <c:layout>
        <c:manualLayout>
          <c:xMode val="edge"/>
          <c:yMode val="edge"/>
          <c:x val="1.7441254882509763E-2"/>
          <c:y val="1.75696956799318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401185823872504E-2"/>
          <c:y val="0.13043928252025508"/>
          <c:w val="0.85368600107038262"/>
          <c:h val="0.59132474742515639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'Evolution_abattages-total.ovin'!$R$12:$R$13</c:f>
              <c:strCache>
                <c:ptCount val="2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'Evolution_abattages-total.ovin'!$P$14:$P$25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'Evolution_abattages-total.ovin'!$R$14:$R$25</c:f>
              <c:numCache>
                <c:formatCode>#\ ##0"   "</c:formatCode>
                <c:ptCount val="12"/>
                <c:pt idx="0">
                  <c:v>1722</c:v>
                </c:pt>
                <c:pt idx="1">
                  <c:v>1940</c:v>
                </c:pt>
                <c:pt idx="2">
                  <c:v>2180</c:v>
                </c:pt>
                <c:pt idx="3">
                  <c:v>2640</c:v>
                </c:pt>
                <c:pt idx="4">
                  <c:v>2063</c:v>
                </c:pt>
                <c:pt idx="5">
                  <c:v>2198</c:v>
                </c:pt>
                <c:pt idx="6">
                  <c:v>2396</c:v>
                </c:pt>
                <c:pt idx="7">
                  <c:v>1775</c:v>
                </c:pt>
                <c:pt idx="8">
                  <c:v>1551</c:v>
                </c:pt>
                <c:pt idx="9">
                  <c:v>1391</c:v>
                </c:pt>
                <c:pt idx="10">
                  <c:v>1297</c:v>
                </c:pt>
                <c:pt idx="11">
                  <c:v>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A5B-89E2-D127FFF20C4B}"/>
            </c:ext>
          </c:extLst>
        </c:ser>
        <c:ser>
          <c:idx val="3"/>
          <c:order val="2"/>
          <c:tx>
            <c:strRef>
              <c:f>'Evolution_abattages-total.ovin'!$S$12:$S$13</c:f>
              <c:strCache>
                <c:ptCount val="2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'Evolution_abattages-total.ovin'!$P$14:$P$25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aout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'Evolution_abattages-total.ovin'!$S$14:$S$25</c:f>
              <c:numCache>
                <c:formatCode>#\ ##0"   "</c:formatCode>
                <c:ptCount val="12"/>
                <c:pt idx="0">
                  <c:v>1559</c:v>
                </c:pt>
                <c:pt idx="1">
                  <c:v>1895</c:v>
                </c:pt>
                <c:pt idx="2">
                  <c:v>3019</c:v>
                </c:pt>
                <c:pt idx="3">
                  <c:v>2253</c:v>
                </c:pt>
                <c:pt idx="4">
                  <c:v>2234</c:v>
                </c:pt>
                <c:pt idx="5">
                  <c:v>2121</c:v>
                </c:pt>
                <c:pt idx="6">
                  <c:v>2404</c:v>
                </c:pt>
                <c:pt idx="7">
                  <c:v>1889</c:v>
                </c:pt>
                <c:pt idx="8">
                  <c:v>1543</c:v>
                </c:pt>
                <c:pt idx="9">
                  <c:v>1301</c:v>
                </c:pt>
                <c:pt idx="10">
                  <c:v>1408</c:v>
                </c:pt>
                <c:pt idx="11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4-4A5B-89E2-D127FFF20C4B}"/>
            </c:ext>
          </c:extLst>
        </c:ser>
        <c:ser>
          <c:idx val="4"/>
          <c:order val="3"/>
          <c:tx>
            <c:strRef>
              <c:f>'Evolution_abattages-total.ovin'!$T$12:$T$13</c:f>
              <c:strCache>
                <c:ptCount val="2"/>
                <c:pt idx="0">
                  <c:v>2022</c:v>
                </c:pt>
              </c:strCache>
            </c:strRef>
          </c:tx>
          <c:invertIfNegative val="0"/>
          <c:val>
            <c:numRef>
              <c:f>'Evolution_abattages-total.ovin'!$T$14:$T$25</c:f>
              <c:numCache>
                <c:formatCode>#\ ##0"   "</c:formatCode>
                <c:ptCount val="12"/>
                <c:pt idx="0">
                  <c:v>1579</c:v>
                </c:pt>
                <c:pt idx="1">
                  <c:v>1975</c:v>
                </c:pt>
                <c:pt idx="2">
                  <c:v>2526</c:v>
                </c:pt>
                <c:pt idx="3">
                  <c:v>2665</c:v>
                </c:pt>
                <c:pt idx="4">
                  <c:v>2150</c:v>
                </c:pt>
                <c:pt idx="5">
                  <c:v>2053</c:v>
                </c:pt>
                <c:pt idx="6">
                  <c:v>2166</c:v>
                </c:pt>
                <c:pt idx="7">
                  <c:v>2000</c:v>
                </c:pt>
                <c:pt idx="8">
                  <c:v>1623</c:v>
                </c:pt>
                <c:pt idx="9">
                  <c:v>1429</c:v>
                </c:pt>
                <c:pt idx="10">
                  <c:v>1333</c:v>
                </c:pt>
                <c:pt idx="11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4-4B5E-A906-157F8696223A}"/>
            </c:ext>
          </c:extLst>
        </c:ser>
        <c:ser>
          <c:idx val="1"/>
          <c:order val="4"/>
          <c:tx>
            <c:strRef>
              <c:f>'Evolution_abattages-total.ovin'!$U$12:$U$13</c:f>
              <c:strCache>
                <c:ptCount val="2"/>
                <c:pt idx="0">
                  <c:v>2023</c:v>
                </c:pt>
              </c:strCache>
            </c:strRef>
          </c:tx>
          <c:invertIfNegative val="0"/>
          <c:val>
            <c:numRef>
              <c:f>'Evolution_abattages-total.ovin'!$U$14:$U$25</c:f>
              <c:numCache>
                <c:formatCode>#\ ##0"   "</c:formatCode>
                <c:ptCount val="12"/>
                <c:pt idx="0">
                  <c:v>1570</c:v>
                </c:pt>
                <c:pt idx="1">
                  <c:v>1761</c:v>
                </c:pt>
                <c:pt idx="2">
                  <c:v>2514</c:v>
                </c:pt>
                <c:pt idx="3">
                  <c:v>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4-4A5B-89E2-D127FFF2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955024"/>
        <c:axId val="1"/>
      </c:barChart>
      <c:lineChart>
        <c:grouping val="standard"/>
        <c:varyColors val="0"/>
        <c:ser>
          <c:idx val="0"/>
          <c:order val="0"/>
          <c:tx>
            <c:strRef>
              <c:f>'Evolution_abattages-total.ovin'!$Q$12:$Q$13</c:f>
              <c:strCache>
                <c:ptCount val="2"/>
                <c:pt idx="0">
                  <c:v>Moyenne 2015-2019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val>
            <c:numRef>
              <c:f>'Evolution_abattages-total.ovin'!$Q$14:$Q$25</c:f>
              <c:numCache>
                <c:formatCode>#\ ##0"   "</c:formatCode>
                <c:ptCount val="12"/>
                <c:pt idx="0">
                  <c:v>1715</c:v>
                </c:pt>
                <c:pt idx="1">
                  <c:v>1950</c:v>
                </c:pt>
                <c:pt idx="2">
                  <c:v>2647</c:v>
                </c:pt>
                <c:pt idx="3">
                  <c:v>2406</c:v>
                </c:pt>
                <c:pt idx="4">
                  <c:v>2331</c:v>
                </c:pt>
                <c:pt idx="5">
                  <c:v>2307</c:v>
                </c:pt>
                <c:pt idx="6">
                  <c:v>2090</c:v>
                </c:pt>
                <c:pt idx="7">
                  <c:v>2090</c:v>
                </c:pt>
                <c:pt idx="8">
                  <c:v>1832</c:v>
                </c:pt>
                <c:pt idx="9">
                  <c:v>1612</c:v>
                </c:pt>
                <c:pt idx="10">
                  <c:v>1433</c:v>
                </c:pt>
                <c:pt idx="11">
                  <c:v>1590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14-4A5B-89E2-D127FFF2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955024"/>
        <c:axId val="1"/>
      </c:lineChart>
      <c:catAx>
        <c:axId val="160295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\ ##0&quot;   &quot;" sourceLinked="1"/>
        <c:majorTickMark val="out"/>
        <c:minorTickMark val="none"/>
        <c:tickLblPos val="nextTo"/>
        <c:spPr>
          <a:ln w="254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2955024"/>
        <c:crossesAt val="1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2969577255544348E-2"/>
          <c:y val="0.82284538756979697"/>
          <c:w val="0.87794967863184803"/>
          <c:h val="0.177154797846853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664350384039"/>
          <c:y val="0.157211008587437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Evol_abattages_agneaux!$R$12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Evol_abattages_agneaux!$P$14:$P$25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Evol_abattages_agneaux!$R$14:$R$25</c:f>
              <c:numCache>
                <c:formatCode>#\ ##0"   "</c:formatCode>
                <c:ptCount val="12"/>
                <c:pt idx="0">
                  <c:v>1479</c:v>
                </c:pt>
                <c:pt idx="1">
                  <c:v>1635</c:v>
                </c:pt>
                <c:pt idx="2">
                  <c:v>1958</c:v>
                </c:pt>
                <c:pt idx="3">
                  <c:v>2380</c:v>
                </c:pt>
                <c:pt idx="4">
                  <c:v>1728</c:v>
                </c:pt>
                <c:pt idx="5">
                  <c:v>1837</c:v>
                </c:pt>
                <c:pt idx="6">
                  <c:v>2038</c:v>
                </c:pt>
                <c:pt idx="7">
                  <c:v>1437</c:v>
                </c:pt>
                <c:pt idx="8">
                  <c:v>1261</c:v>
                </c:pt>
                <c:pt idx="9">
                  <c:v>1121</c:v>
                </c:pt>
                <c:pt idx="10">
                  <c:v>1036</c:v>
                </c:pt>
                <c:pt idx="11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A-4D5F-B2B2-A6A10EC6FD48}"/>
            </c:ext>
          </c:extLst>
        </c:ser>
        <c:ser>
          <c:idx val="3"/>
          <c:order val="1"/>
          <c:tx>
            <c:strRef>
              <c:f>Evol_abattages_agneaux!$S$12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Evol_abattages_agneaux!$P$14:$P$25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Evol_abattages_agneaux!$S$14:$S$25</c:f>
              <c:numCache>
                <c:formatCode>#\ ##0"   "</c:formatCode>
                <c:ptCount val="12"/>
                <c:pt idx="0">
                  <c:v>1325</c:v>
                </c:pt>
                <c:pt idx="1">
                  <c:v>1620</c:v>
                </c:pt>
                <c:pt idx="2">
                  <c:v>2742</c:v>
                </c:pt>
                <c:pt idx="3">
                  <c:v>1956</c:v>
                </c:pt>
                <c:pt idx="4">
                  <c:v>1893</c:v>
                </c:pt>
                <c:pt idx="5">
                  <c:v>1766</c:v>
                </c:pt>
                <c:pt idx="6">
                  <c:v>2071</c:v>
                </c:pt>
                <c:pt idx="7">
                  <c:v>1618</c:v>
                </c:pt>
                <c:pt idx="8">
                  <c:v>1267</c:v>
                </c:pt>
                <c:pt idx="9">
                  <c:v>1061</c:v>
                </c:pt>
                <c:pt idx="10">
                  <c:v>1158</c:v>
                </c:pt>
                <c:pt idx="11">
                  <c:v>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A-4D5F-B2B2-A6A10EC6FD48}"/>
            </c:ext>
          </c:extLst>
        </c:ser>
        <c:ser>
          <c:idx val="1"/>
          <c:order val="2"/>
          <c:tx>
            <c:strRef>
              <c:f>Evol_abattages_agneaux!$T$12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Evol_abattages_agneaux!$T$14:$T$25</c:f>
              <c:numCache>
                <c:formatCode>#\ ##0"   "</c:formatCode>
                <c:ptCount val="12"/>
                <c:pt idx="0">
                  <c:v>1374</c:v>
                </c:pt>
                <c:pt idx="1">
                  <c:v>1736</c:v>
                </c:pt>
                <c:pt idx="2">
                  <c:v>2232</c:v>
                </c:pt>
                <c:pt idx="3">
                  <c:v>2423</c:v>
                </c:pt>
                <c:pt idx="4">
                  <c:v>1800</c:v>
                </c:pt>
                <c:pt idx="5">
                  <c:v>1674</c:v>
                </c:pt>
                <c:pt idx="6">
                  <c:v>1823</c:v>
                </c:pt>
                <c:pt idx="7">
                  <c:v>1627</c:v>
                </c:pt>
                <c:pt idx="8">
                  <c:v>1326</c:v>
                </c:pt>
                <c:pt idx="9">
                  <c:v>1132</c:v>
                </c:pt>
                <c:pt idx="10">
                  <c:v>1065</c:v>
                </c:pt>
                <c:pt idx="11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6-4391-BA89-E05619CCFCBD}"/>
            </c:ext>
          </c:extLst>
        </c:ser>
        <c:ser>
          <c:idx val="4"/>
          <c:order val="3"/>
          <c:tx>
            <c:strRef>
              <c:f>Evol_abattages_agneaux!$U$12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Evol_abattages_agneaux!$U$14:$U$25</c:f>
              <c:numCache>
                <c:formatCode>#\ ##0"   "</c:formatCode>
                <c:ptCount val="12"/>
                <c:pt idx="0">
                  <c:v>1338</c:v>
                </c:pt>
                <c:pt idx="1">
                  <c:v>1557</c:v>
                </c:pt>
                <c:pt idx="2">
                  <c:v>2236</c:v>
                </c:pt>
                <c:pt idx="3">
                  <c:v>1911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A-4D5F-B2B2-A6A10EC6F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742224"/>
        <c:axId val="1"/>
      </c:barChart>
      <c:lineChart>
        <c:grouping val="standard"/>
        <c:varyColors val="0"/>
        <c:ser>
          <c:idx val="0"/>
          <c:order val="4"/>
          <c:tx>
            <c:strRef>
              <c:f>Evol_abattages_agneaux!$Q$12</c:f>
              <c:strCache>
                <c:ptCount val="1"/>
                <c:pt idx="0">
                  <c:v>Moyenne 2015-2019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Evol_abattages_agneaux!$P$14:$P$25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Evol_abattages_agneaux!$Q$14:$Q$25</c:f>
              <c:numCache>
                <c:formatCode>#\ ##0"   "</c:formatCode>
                <c:ptCount val="12"/>
                <c:pt idx="0">
                  <c:v>1438</c:v>
                </c:pt>
                <c:pt idx="1">
                  <c:v>1640</c:v>
                </c:pt>
                <c:pt idx="2">
                  <c:v>2320</c:v>
                </c:pt>
                <c:pt idx="3">
                  <c:v>2089</c:v>
                </c:pt>
                <c:pt idx="4">
                  <c:v>1960</c:v>
                </c:pt>
                <c:pt idx="5">
                  <c:v>1911</c:v>
                </c:pt>
                <c:pt idx="6">
                  <c:v>1742</c:v>
                </c:pt>
                <c:pt idx="7">
                  <c:v>1729</c:v>
                </c:pt>
                <c:pt idx="8">
                  <c:v>1496</c:v>
                </c:pt>
                <c:pt idx="9">
                  <c:v>1290</c:v>
                </c:pt>
                <c:pt idx="10">
                  <c:v>1138</c:v>
                </c:pt>
                <c:pt idx="11">
                  <c:v>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A-4D5F-B2B2-A6A10EC6F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742224"/>
        <c:axId val="1"/>
      </c:lineChart>
      <c:catAx>
        <c:axId val="160474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arianne" panose="02000000000000000000" pitchFamily="50" charset="0"/>
                    <a:ea typeface="Arial"/>
                    <a:cs typeface="Arial"/>
                  </a:defRPr>
                </a:pPr>
                <a:r>
                  <a:rPr lang="fr-FR" sz="1000" b="0" i="0" baseline="0">
                    <a:effectLst/>
                  </a:rPr>
                  <a:t>Volume en Tonnes Equivalent Carcasse</a:t>
                </a:r>
                <a:endParaRPr lang="fr-F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3.0457379743419923E-2"/>
              <c:y val="3.244176190038501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\ ##0&quot;   &quot;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4742224"/>
        <c:crossesAt val="1"/>
        <c:crossBetween val="between"/>
        <c:majorUnit val="600"/>
        <c:min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575293742487797E-2"/>
          <c:y val="0.84481918359426855"/>
          <c:w val="0.75911570757806235"/>
          <c:h val="0.155180659442456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 panose="02000000000000000000" pitchFamily="50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r>
              <a:rPr lang="fr-FR"/>
              <a:t>Prix €/kg de carcasse</a:t>
            </a:r>
          </a:p>
        </c:rich>
      </c:tx>
      <c:layout>
        <c:manualLayout>
          <c:xMode val="edge"/>
          <c:yMode val="edge"/>
          <c:x val="5.138491140564725E-2"/>
          <c:y val="2.1903426455254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05826564649624E-2"/>
          <c:y val="0.10094978664891988"/>
          <c:w val="0.88190299762178748"/>
          <c:h val="0.62147212405741303"/>
        </c:manualLayout>
      </c:layout>
      <c:lineChart>
        <c:grouping val="standard"/>
        <c:varyColors val="0"/>
        <c:ser>
          <c:idx val="3"/>
          <c:order val="0"/>
          <c:tx>
            <c:strRef>
              <c:f>'cotations_agneauxcouverts_"R"  '!$C$12</c:f>
              <c:strCache>
                <c:ptCount val="1"/>
                <c:pt idx="0">
                  <c:v>Moyenne 2018-2020</c:v>
                </c:pt>
              </c:strCache>
            </c:strRef>
          </c:tx>
          <c:spPr>
            <a:ln w="25400">
              <a:solidFill>
                <a:srgbClr val="ED7D31">
                  <a:lumMod val="50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'cotations_agneauxcouverts_"R"  '!$B$13:$B$64</c:f>
              <c:numCache>
                <c:formatCode>#"   "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'cotations_agneauxcouverts_"R"  '!$C$13:$C$64</c:f>
              <c:numCache>
                <c:formatCode>#,##0.00</c:formatCode>
                <c:ptCount val="52"/>
                <c:pt idx="0">
                  <c:v>6.6766666666666667</c:v>
                </c:pt>
                <c:pt idx="1">
                  <c:v>6.6033333333333326</c:v>
                </c:pt>
                <c:pt idx="2">
                  <c:v>6.580000000000001</c:v>
                </c:pt>
                <c:pt idx="3">
                  <c:v>6.4933333333333323</c:v>
                </c:pt>
                <c:pt idx="4">
                  <c:v>6.4566666666666661</c:v>
                </c:pt>
                <c:pt idx="5">
                  <c:v>6.4200000000000008</c:v>
                </c:pt>
                <c:pt idx="6">
                  <c:v>6.413333333333334</c:v>
                </c:pt>
                <c:pt idx="7">
                  <c:v>6.4433333333333325</c:v>
                </c:pt>
                <c:pt idx="8">
                  <c:v>6.52</c:v>
                </c:pt>
                <c:pt idx="9">
                  <c:v>6.5466666666666669</c:v>
                </c:pt>
                <c:pt idx="10">
                  <c:v>6.6433333333333335</c:v>
                </c:pt>
                <c:pt idx="11">
                  <c:v>6.706666666666667</c:v>
                </c:pt>
                <c:pt idx="12">
                  <c:v>6.7066666666666661</c:v>
                </c:pt>
                <c:pt idx="13">
                  <c:v>6.6333333333333329</c:v>
                </c:pt>
                <c:pt idx="14">
                  <c:v>6.6333333333333329</c:v>
                </c:pt>
                <c:pt idx="15">
                  <c:v>6.6766666666666667</c:v>
                </c:pt>
                <c:pt idx="16">
                  <c:v>6.6566666666666663</c:v>
                </c:pt>
                <c:pt idx="17">
                  <c:v>6.6333333333333337</c:v>
                </c:pt>
                <c:pt idx="18">
                  <c:v>6.6333333333333329</c:v>
                </c:pt>
                <c:pt idx="19">
                  <c:v>6.6066666666666665</c:v>
                </c:pt>
                <c:pt idx="20">
                  <c:v>6.5633333333333335</c:v>
                </c:pt>
                <c:pt idx="21">
                  <c:v>6.5710000000000006</c:v>
                </c:pt>
                <c:pt idx="22">
                  <c:v>6.5633333333333326</c:v>
                </c:pt>
                <c:pt idx="23">
                  <c:v>6.55</c:v>
                </c:pt>
                <c:pt idx="24">
                  <c:v>6.5366666666666662</c:v>
                </c:pt>
                <c:pt idx="25">
                  <c:v>6.580000000000001</c:v>
                </c:pt>
                <c:pt idx="26">
                  <c:v>6.5633333333333335</c:v>
                </c:pt>
                <c:pt idx="27">
                  <c:v>6.5399999999999991</c:v>
                </c:pt>
                <c:pt idx="28">
                  <c:v>6.5733333333333333</c:v>
                </c:pt>
                <c:pt idx="29">
                  <c:v>6.6066666666666665</c:v>
                </c:pt>
                <c:pt idx="30">
                  <c:v>6.6433333333333335</c:v>
                </c:pt>
                <c:pt idx="31">
                  <c:v>6.6733333333333329</c:v>
                </c:pt>
                <c:pt idx="32">
                  <c:v>6.7600000000000007</c:v>
                </c:pt>
                <c:pt idx="33">
                  <c:v>6.7266666666666666</c:v>
                </c:pt>
                <c:pt idx="34">
                  <c:v>6.7766666666666664</c:v>
                </c:pt>
                <c:pt idx="35">
                  <c:v>6.8033333333333337</c:v>
                </c:pt>
                <c:pt idx="36">
                  <c:v>6.8350000000000009</c:v>
                </c:pt>
                <c:pt idx="37">
                  <c:v>6.84</c:v>
                </c:pt>
                <c:pt idx="38">
                  <c:v>6.8666666666666671</c:v>
                </c:pt>
                <c:pt idx="39">
                  <c:v>6.916666666666667</c:v>
                </c:pt>
                <c:pt idx="40">
                  <c:v>6.8866666666666658</c:v>
                </c:pt>
                <c:pt idx="41">
                  <c:v>6.8833333333333337</c:v>
                </c:pt>
                <c:pt idx="42">
                  <c:v>6.9433333333333325</c:v>
                </c:pt>
                <c:pt idx="43">
                  <c:v>6.919999999999999</c:v>
                </c:pt>
                <c:pt idx="44">
                  <c:v>6.919999999999999</c:v>
                </c:pt>
                <c:pt idx="45">
                  <c:v>6.94</c:v>
                </c:pt>
                <c:pt idx="46">
                  <c:v>6.9666666666666659</c:v>
                </c:pt>
                <c:pt idx="47">
                  <c:v>6.9900000000000011</c:v>
                </c:pt>
                <c:pt idx="48">
                  <c:v>6.9866666666666672</c:v>
                </c:pt>
                <c:pt idx="49">
                  <c:v>6.9933333333333332</c:v>
                </c:pt>
                <c:pt idx="50">
                  <c:v>6.9866666666666672</c:v>
                </c:pt>
                <c:pt idx="51">
                  <c:v>6.9833333333333343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C-4467-B246-AD00DB2EA9B2}"/>
            </c:ext>
          </c:extLst>
        </c:ser>
        <c:ser>
          <c:idx val="0"/>
          <c:order val="3"/>
          <c:tx>
            <c:strRef>
              <c:f>'cotations_agneauxcouverts_"R"  '!$D$12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rgbClr val="5B9BD5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'cotations_agneauxcouverts_"R"  '!$B$13:$B$64</c:f>
              <c:numCache>
                <c:formatCode>#"   "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'cotations_agneauxcouverts_"R"  '!$D$13:$D$64</c:f>
              <c:numCache>
                <c:formatCode>#,##0.00</c:formatCode>
                <c:ptCount val="52"/>
                <c:pt idx="0">
                  <c:v>7.37</c:v>
                </c:pt>
                <c:pt idx="1">
                  <c:v>7.37</c:v>
                </c:pt>
                <c:pt idx="2">
                  <c:v>7.28</c:v>
                </c:pt>
                <c:pt idx="3">
                  <c:v>7.27</c:v>
                </c:pt>
                <c:pt idx="4">
                  <c:v>7.17</c:v>
                </c:pt>
                <c:pt idx="5">
                  <c:v>7.08</c:v>
                </c:pt>
                <c:pt idx="6">
                  <c:v>7.07</c:v>
                </c:pt>
                <c:pt idx="7">
                  <c:v>7.12</c:v>
                </c:pt>
                <c:pt idx="8">
                  <c:v>7.28</c:v>
                </c:pt>
                <c:pt idx="9">
                  <c:v>7.36</c:v>
                </c:pt>
                <c:pt idx="10">
                  <c:v>7.53</c:v>
                </c:pt>
                <c:pt idx="11">
                  <c:v>7.67</c:v>
                </c:pt>
                <c:pt idx="12" formatCode="General">
                  <c:v>7.77</c:v>
                </c:pt>
                <c:pt idx="13" formatCode="General">
                  <c:v>7.69</c:v>
                </c:pt>
                <c:pt idx="14" formatCode="General">
                  <c:v>7.71</c:v>
                </c:pt>
                <c:pt idx="15" formatCode="General">
                  <c:v>7.7</c:v>
                </c:pt>
                <c:pt idx="16" formatCode="General">
                  <c:v>7.62</c:v>
                </c:pt>
                <c:pt idx="17" formatCode="General">
                  <c:v>7.63</c:v>
                </c:pt>
                <c:pt idx="18" formatCode="General">
                  <c:v>7.63</c:v>
                </c:pt>
                <c:pt idx="19" formatCode="0.00">
                  <c:v>7.6</c:v>
                </c:pt>
                <c:pt idx="20" formatCode="0.00">
                  <c:v>7.61</c:v>
                </c:pt>
                <c:pt idx="21" formatCode="0.00">
                  <c:v>7.62</c:v>
                </c:pt>
                <c:pt idx="22" formatCode="0.00">
                  <c:v>7.54</c:v>
                </c:pt>
                <c:pt idx="23" formatCode="0.00">
                  <c:v>7.49</c:v>
                </c:pt>
                <c:pt idx="24" formatCode="0.00">
                  <c:v>7.45</c:v>
                </c:pt>
                <c:pt idx="25" formatCode="0.00">
                  <c:v>7.4</c:v>
                </c:pt>
                <c:pt idx="26" formatCode="0.00">
                  <c:v>7.42</c:v>
                </c:pt>
                <c:pt idx="27" formatCode="0.00">
                  <c:v>7.39</c:v>
                </c:pt>
                <c:pt idx="28" formatCode="0.00">
                  <c:v>7.43</c:v>
                </c:pt>
                <c:pt idx="29" formatCode="0.00">
                  <c:v>7.45</c:v>
                </c:pt>
                <c:pt idx="30" formatCode="0.00">
                  <c:v>7.5</c:v>
                </c:pt>
                <c:pt idx="31" formatCode="General">
                  <c:v>7.55</c:v>
                </c:pt>
                <c:pt idx="32" formatCode="General">
                  <c:v>7.54</c:v>
                </c:pt>
                <c:pt idx="33" formatCode="General">
                  <c:v>7.61</c:v>
                </c:pt>
                <c:pt idx="34" formatCode="General">
                  <c:v>7.67</c:v>
                </c:pt>
                <c:pt idx="35" formatCode="General">
                  <c:v>7.7</c:v>
                </c:pt>
                <c:pt idx="36" formatCode="General">
                  <c:v>7.76</c:v>
                </c:pt>
                <c:pt idx="37" formatCode="General">
                  <c:v>7.81</c:v>
                </c:pt>
                <c:pt idx="38" formatCode="General">
                  <c:v>7.87</c:v>
                </c:pt>
                <c:pt idx="39" formatCode="General">
                  <c:v>7.88</c:v>
                </c:pt>
                <c:pt idx="40" formatCode="General">
                  <c:v>7.9</c:v>
                </c:pt>
                <c:pt idx="41" formatCode="General">
                  <c:v>7.88</c:v>
                </c:pt>
                <c:pt idx="42" formatCode="General">
                  <c:v>7.92</c:v>
                </c:pt>
                <c:pt idx="43" formatCode="General">
                  <c:v>8.0299999999999994</c:v>
                </c:pt>
                <c:pt idx="44" formatCode="General">
                  <c:v>8.01</c:v>
                </c:pt>
                <c:pt idx="45" formatCode="General">
                  <c:v>8.0399999999999991</c:v>
                </c:pt>
                <c:pt idx="46" formatCode="General">
                  <c:v>8.06</c:v>
                </c:pt>
                <c:pt idx="47" formatCode="General">
                  <c:v>8.07</c:v>
                </c:pt>
                <c:pt idx="48" formatCode="General">
                  <c:v>8.15</c:v>
                </c:pt>
                <c:pt idx="49" formatCode="General">
                  <c:v>8.1199999999999992</c:v>
                </c:pt>
                <c:pt idx="50" formatCode="General">
                  <c:v>8.18</c:v>
                </c:pt>
                <c:pt idx="51" formatCode="General">
                  <c:v>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8C-4467-B246-AD00DB2EA9B2}"/>
            </c:ext>
          </c:extLst>
        </c:ser>
        <c:ser>
          <c:idx val="1"/>
          <c:order val="4"/>
          <c:tx>
            <c:strRef>
              <c:f>'cotations_agneauxcouverts_"R"  '!$E$12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'cotations_agneauxcouverts_"R"  '!$E$13:$E$64</c:f>
              <c:numCache>
                <c:formatCode>#,##0.00</c:formatCode>
                <c:ptCount val="52"/>
                <c:pt idx="0">
                  <c:v>8.09</c:v>
                </c:pt>
                <c:pt idx="1">
                  <c:v>8.01</c:v>
                </c:pt>
                <c:pt idx="2">
                  <c:v>7.93</c:v>
                </c:pt>
                <c:pt idx="3">
                  <c:v>7.88</c:v>
                </c:pt>
                <c:pt idx="4">
                  <c:v>7.85</c:v>
                </c:pt>
                <c:pt idx="5">
                  <c:v>7.74</c:v>
                </c:pt>
                <c:pt idx="6">
                  <c:v>7.73</c:v>
                </c:pt>
                <c:pt idx="7">
                  <c:v>7.7</c:v>
                </c:pt>
                <c:pt idx="8">
                  <c:v>7.73</c:v>
                </c:pt>
                <c:pt idx="9">
                  <c:v>7.8</c:v>
                </c:pt>
                <c:pt idx="10">
                  <c:v>7.84</c:v>
                </c:pt>
                <c:pt idx="11">
                  <c:v>7.91</c:v>
                </c:pt>
                <c:pt idx="12" formatCode="General">
                  <c:v>7.92</c:v>
                </c:pt>
                <c:pt idx="13" formatCode="General">
                  <c:v>8.2200000000000006</c:v>
                </c:pt>
                <c:pt idx="14" formatCode="General">
                  <c:v>8.2200000000000006</c:v>
                </c:pt>
                <c:pt idx="15" formatCode="General">
                  <c:v>8.24</c:v>
                </c:pt>
                <c:pt idx="16" formatCode="General">
                  <c:v>8.1199999999999992</c:v>
                </c:pt>
                <c:pt idx="17" formatCode="General">
                  <c:v>8.1300000000000008</c:v>
                </c:pt>
                <c:pt idx="18" formatCode="General">
                  <c:v>8.18</c:v>
                </c:pt>
                <c:pt idx="19" formatCode="0.00">
                  <c:v>8.23</c:v>
                </c:pt>
                <c:pt idx="20" formatCode="0.00">
                  <c:v>8.14</c:v>
                </c:pt>
                <c:pt idx="21" formatCode="0.00">
                  <c:v>8.16</c:v>
                </c:pt>
                <c:pt idx="22" formatCode="0.00">
                  <c:v>8.1999999999999993</c:v>
                </c:pt>
                <c:pt idx="23" formatCode="0.00">
                  <c:v>8.2899999999999991</c:v>
                </c:pt>
                <c:pt idx="24" formatCode="0.00">
                  <c:v>8.31</c:v>
                </c:pt>
                <c:pt idx="25" formatCode="0.00">
                  <c:v>8.32</c:v>
                </c:pt>
                <c:pt idx="26" formatCode="0.00">
                  <c:v>8.4499999999999993</c:v>
                </c:pt>
                <c:pt idx="27" formatCode="0.00">
                  <c:v>8.4499999999999993</c:v>
                </c:pt>
                <c:pt idx="28" formatCode="0.00">
                  <c:v>8.4600000000000009</c:v>
                </c:pt>
                <c:pt idx="29" formatCode="0.00">
                  <c:v>8.43</c:v>
                </c:pt>
                <c:pt idx="30" formatCode="0.00">
                  <c:v>8.42</c:v>
                </c:pt>
                <c:pt idx="31" formatCode="General">
                  <c:v>8.41</c:v>
                </c:pt>
                <c:pt idx="32" formatCode="General">
                  <c:v>8.42</c:v>
                </c:pt>
                <c:pt idx="33" formatCode="General">
                  <c:v>8.43</c:v>
                </c:pt>
                <c:pt idx="34" formatCode="General">
                  <c:v>8.4</c:v>
                </c:pt>
                <c:pt idx="35" formatCode="General">
                  <c:v>8.4</c:v>
                </c:pt>
                <c:pt idx="36" formatCode="General">
                  <c:v>8.43</c:v>
                </c:pt>
                <c:pt idx="37" formatCode="General">
                  <c:v>8.41</c:v>
                </c:pt>
                <c:pt idx="38" formatCode="General">
                  <c:v>8.44</c:v>
                </c:pt>
                <c:pt idx="39" formatCode="General">
                  <c:v>8.4600000000000009</c:v>
                </c:pt>
                <c:pt idx="40" formatCode="General">
                  <c:v>8.4700000000000006</c:v>
                </c:pt>
                <c:pt idx="41" formatCode="General">
                  <c:v>8.4499999999999993</c:v>
                </c:pt>
                <c:pt idx="42" formatCode="General">
                  <c:v>8.4600000000000009</c:v>
                </c:pt>
                <c:pt idx="43" formatCode="General">
                  <c:v>8.49</c:v>
                </c:pt>
                <c:pt idx="44" formatCode="General">
                  <c:v>8.5299999999999994</c:v>
                </c:pt>
                <c:pt idx="45" formatCode="General">
                  <c:v>8.6199999999999992</c:v>
                </c:pt>
                <c:pt idx="46" formatCode="General">
                  <c:v>8.68</c:v>
                </c:pt>
                <c:pt idx="47" formatCode="General">
                  <c:v>8.77</c:v>
                </c:pt>
                <c:pt idx="48" formatCode="General">
                  <c:v>8.76</c:v>
                </c:pt>
                <c:pt idx="49" formatCode="General">
                  <c:v>8.7799999999999994</c:v>
                </c:pt>
                <c:pt idx="50" formatCode="General">
                  <c:v>8.76</c:v>
                </c:pt>
                <c:pt idx="51" formatCode="General">
                  <c:v>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9-4AA6-BB81-18BC25559D5C}"/>
            </c:ext>
          </c:extLst>
        </c:ser>
        <c:ser>
          <c:idx val="2"/>
          <c:order val="5"/>
          <c:tx>
            <c:strRef>
              <c:f>'cotations_agneauxcouverts_"R"  '!$F$12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'cotations_agneauxcouverts_"R"  '!$F$13:$F$37</c:f>
              <c:numCache>
                <c:formatCode>#,##0.00</c:formatCode>
                <c:ptCount val="25"/>
                <c:pt idx="0">
                  <c:v>8.58</c:v>
                </c:pt>
                <c:pt idx="1">
                  <c:v>8.43</c:v>
                </c:pt>
                <c:pt idx="2">
                  <c:v>8.3699999999999992</c:v>
                </c:pt>
                <c:pt idx="3">
                  <c:v>8.2899999999999991</c:v>
                </c:pt>
                <c:pt idx="4">
                  <c:v>8.18</c:v>
                </c:pt>
                <c:pt idx="5">
                  <c:v>8.15</c:v>
                </c:pt>
                <c:pt idx="6">
                  <c:v>8.17</c:v>
                </c:pt>
                <c:pt idx="7">
                  <c:v>8.1199999999999992</c:v>
                </c:pt>
                <c:pt idx="8">
                  <c:v>8.18</c:v>
                </c:pt>
                <c:pt idx="9">
                  <c:v>8.2799999999999994</c:v>
                </c:pt>
                <c:pt idx="10">
                  <c:v>8.39</c:v>
                </c:pt>
                <c:pt idx="11">
                  <c:v>8.59</c:v>
                </c:pt>
                <c:pt idx="12" formatCode="General">
                  <c:v>8.65</c:v>
                </c:pt>
                <c:pt idx="13" formatCode="General">
                  <c:v>8.68</c:v>
                </c:pt>
                <c:pt idx="14" formatCode="General">
                  <c:v>8.65</c:v>
                </c:pt>
                <c:pt idx="15" formatCode="General">
                  <c:v>8.61</c:v>
                </c:pt>
                <c:pt idx="16" formatCode="General">
                  <c:v>8.64</c:v>
                </c:pt>
                <c:pt idx="17" formatCode="General">
                  <c:v>8.59</c:v>
                </c:pt>
                <c:pt idx="18" formatCode="General">
                  <c:v>8.6199999999999992</c:v>
                </c:pt>
                <c:pt idx="19" formatCode="0.00">
                  <c:v>8.58</c:v>
                </c:pt>
                <c:pt idx="20" formatCode="0.00">
                  <c:v>8.56</c:v>
                </c:pt>
                <c:pt idx="21" formatCode="0.00">
                  <c:v>8.57</c:v>
                </c:pt>
                <c:pt idx="22" formatCode="0.00">
                  <c:v>8.58</c:v>
                </c:pt>
                <c:pt idx="23" formatCode="0.00">
                  <c:v>8.58</c:v>
                </c:pt>
                <c:pt idx="24" formatCode="0.00">
                  <c:v>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1-428A-B26D-0FFBEF119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736400"/>
        <c:axId val="1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'cotations_agneauxcouverts_"R" 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92D050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'cotations_agneauxcouverts_"R"  '!$B$13:$B$64</c15:sqref>
                        </c15:formulaRef>
                      </c:ext>
                    </c:extLst>
                    <c:numCache>
                      <c:formatCode>#"   "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'cotations_agneauxcouverts_"R" 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38C-4467-B246-AD00DB2EA9B2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'cotations_agneauxcouverts_"R" 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4472C4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'cotations_agneauxcouverts_"R"  '!$B$13:$B$64</c15:sqref>
                        </c15:formulaRef>
                      </c:ext>
                    </c:extLst>
                    <c:numCache>
                      <c:formatCode>#"   "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'cotations_agneauxcouverts_"R" 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38C-4467-B246-AD00DB2EA9B2}"/>
                  </c:ext>
                </c:extLst>
              </c15:ser>
            </c15:filteredLineSeries>
          </c:ext>
        </c:extLst>
      </c:lineChart>
      <c:catAx>
        <c:axId val="1604736400"/>
        <c:scaling>
          <c:orientation val="minMax"/>
        </c:scaling>
        <c:delete val="0"/>
        <c:axPos val="b"/>
        <c:numFmt formatCode="#&quot;   &quot;" sourceLinked="1"/>
        <c:majorTickMark val="out"/>
        <c:minorTickMark val="none"/>
        <c:tickLblPos val="nextTo"/>
        <c:spPr>
          <a:ln w="952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8.8000000000000007"/>
          <c:min val="5.9"/>
        </c:scaling>
        <c:delete val="0"/>
        <c:axPos val="l"/>
        <c:majorGridlines>
          <c:spPr>
            <a:ln w="3175">
              <a:solidFill>
                <a:srgbClr val="999999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12700">
            <a:solidFill>
              <a:schemeClr val="bg2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604736400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73232567656197"/>
          <c:y val="0.82617164635242513"/>
          <c:w val="0.741081697901112"/>
          <c:h val="0.15191054542839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664350384039"/>
          <c:y val="0.157211008587437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Evol_abattages_ovinsderéforme!$R$12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Evol_abattages_ovinsderéforme!$P$14:$P$25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Evol_abattages_ovinsderéforme!$R$14:$R$25</c:f>
              <c:numCache>
                <c:formatCode>#\ ##0"   "</c:formatCode>
                <c:ptCount val="12"/>
                <c:pt idx="0">
                  <c:v>243</c:v>
                </c:pt>
                <c:pt idx="1">
                  <c:v>305</c:v>
                </c:pt>
                <c:pt idx="2">
                  <c:v>221</c:v>
                </c:pt>
                <c:pt idx="3">
                  <c:v>260</c:v>
                </c:pt>
                <c:pt idx="4">
                  <c:v>335</c:v>
                </c:pt>
                <c:pt idx="5">
                  <c:v>361</c:v>
                </c:pt>
                <c:pt idx="6">
                  <c:v>358</c:v>
                </c:pt>
                <c:pt idx="7">
                  <c:v>338</c:v>
                </c:pt>
                <c:pt idx="8">
                  <c:v>290</c:v>
                </c:pt>
                <c:pt idx="9">
                  <c:v>270</c:v>
                </c:pt>
                <c:pt idx="10">
                  <c:v>262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D-4535-AC64-DA82EB86752B}"/>
            </c:ext>
          </c:extLst>
        </c:ser>
        <c:ser>
          <c:idx val="3"/>
          <c:order val="1"/>
          <c:tx>
            <c:strRef>
              <c:f>Evol_abattages_ovinsderéforme!$S$12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Evol_abattages_ovinsderéforme!$P$14:$P$25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Evol_abattages_ovinsderéforme!$S$14:$S$25</c:f>
              <c:numCache>
                <c:formatCode>#\ ##0"   "</c:formatCode>
                <c:ptCount val="12"/>
                <c:pt idx="0">
                  <c:v>234</c:v>
                </c:pt>
                <c:pt idx="1">
                  <c:v>275</c:v>
                </c:pt>
                <c:pt idx="2">
                  <c:v>277</c:v>
                </c:pt>
                <c:pt idx="3">
                  <c:v>297</c:v>
                </c:pt>
                <c:pt idx="4">
                  <c:v>340</c:v>
                </c:pt>
                <c:pt idx="5">
                  <c:v>355</c:v>
                </c:pt>
                <c:pt idx="6">
                  <c:v>333</c:v>
                </c:pt>
                <c:pt idx="7">
                  <c:v>271</c:v>
                </c:pt>
                <c:pt idx="8">
                  <c:v>276</c:v>
                </c:pt>
                <c:pt idx="9">
                  <c:v>240</c:v>
                </c:pt>
                <c:pt idx="10">
                  <c:v>250</c:v>
                </c:pt>
                <c:pt idx="11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D-4535-AC64-DA82EB86752B}"/>
            </c:ext>
          </c:extLst>
        </c:ser>
        <c:ser>
          <c:idx val="4"/>
          <c:order val="2"/>
          <c:tx>
            <c:strRef>
              <c:f>Evol_abattages_ovinsderéforme!$T$12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Evol_abattages_ovinsderéforme!$T$14:$T$25</c:f>
              <c:numCache>
                <c:formatCode>#\ ##0"   "</c:formatCode>
                <c:ptCount val="12"/>
                <c:pt idx="0">
                  <c:v>205</c:v>
                </c:pt>
                <c:pt idx="1">
                  <c:v>239</c:v>
                </c:pt>
                <c:pt idx="2">
                  <c:v>293</c:v>
                </c:pt>
                <c:pt idx="3">
                  <c:v>241</c:v>
                </c:pt>
                <c:pt idx="4">
                  <c:v>350</c:v>
                </c:pt>
                <c:pt idx="5">
                  <c:v>379</c:v>
                </c:pt>
                <c:pt idx="6">
                  <c:v>343</c:v>
                </c:pt>
                <c:pt idx="7">
                  <c:v>373</c:v>
                </c:pt>
                <c:pt idx="8">
                  <c:v>297</c:v>
                </c:pt>
                <c:pt idx="9">
                  <c:v>296</c:v>
                </c:pt>
                <c:pt idx="10">
                  <c:v>268</c:v>
                </c:pt>
                <c:pt idx="1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F-4C9B-86E4-3E8B31CEAEE7}"/>
            </c:ext>
          </c:extLst>
        </c:ser>
        <c:ser>
          <c:idx val="1"/>
          <c:order val="3"/>
          <c:tx>
            <c:strRef>
              <c:f>Evol_abattages_ovinsderéforme!$U$12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Evol_abattages_ovinsderéforme!$P$14:$P$25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Evol_abattages_ovinsderéforme!$U$14:$U$25</c:f>
              <c:numCache>
                <c:formatCode>#,##0</c:formatCode>
                <c:ptCount val="12"/>
                <c:pt idx="0">
                  <c:v>232</c:v>
                </c:pt>
                <c:pt idx="1">
                  <c:v>205</c:v>
                </c:pt>
                <c:pt idx="2">
                  <c:v>277</c:v>
                </c:pt>
                <c:pt idx="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1D-4535-AC64-DA82EB86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743472"/>
        <c:axId val="1"/>
      </c:barChart>
      <c:lineChart>
        <c:grouping val="standard"/>
        <c:varyColors val="0"/>
        <c:ser>
          <c:idx val="0"/>
          <c:order val="4"/>
          <c:tx>
            <c:strRef>
              <c:f>Evol_abattages_ovinsderéforme!$Q$12</c:f>
              <c:strCache>
                <c:ptCount val="1"/>
                <c:pt idx="0">
                  <c:v>Moyenne 2015-2019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Evol_abattages_agneaux!$P$14:$P$25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Evol_abattages_ovinsderéforme!$Q$14:$Q$25</c:f>
              <c:numCache>
                <c:formatCode>#\ ##0"   "</c:formatCode>
                <c:ptCount val="12"/>
                <c:pt idx="0">
                  <c:v>277</c:v>
                </c:pt>
                <c:pt idx="1">
                  <c:v>311</c:v>
                </c:pt>
                <c:pt idx="2">
                  <c:v>327</c:v>
                </c:pt>
                <c:pt idx="3">
                  <c:v>317</c:v>
                </c:pt>
                <c:pt idx="4">
                  <c:v>372</c:v>
                </c:pt>
                <c:pt idx="5">
                  <c:v>396</c:v>
                </c:pt>
                <c:pt idx="6">
                  <c:v>348</c:v>
                </c:pt>
                <c:pt idx="7">
                  <c:v>361</c:v>
                </c:pt>
                <c:pt idx="8">
                  <c:v>336</c:v>
                </c:pt>
                <c:pt idx="9">
                  <c:v>321</c:v>
                </c:pt>
                <c:pt idx="10">
                  <c:v>295</c:v>
                </c:pt>
                <c:pt idx="11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D-4535-AC64-DA82EB86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743472"/>
        <c:axId val="1"/>
      </c:lineChart>
      <c:catAx>
        <c:axId val="160474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arianne" panose="02000000000000000000" pitchFamily="50" charset="0"/>
                    <a:ea typeface="Arial"/>
                    <a:cs typeface="Arial"/>
                  </a:defRPr>
                </a:pPr>
                <a:r>
                  <a:rPr lang="fr-FR" sz="1000" b="0" i="0" baseline="0">
                    <a:effectLst/>
                    <a:latin typeface="Marianne" panose="02000000000000000000" pitchFamily="50" charset="0"/>
                  </a:rPr>
                  <a:t>Volume en Tonnes Equivalent Carcasse</a:t>
                </a:r>
                <a:endParaRPr lang="fr-FR" sz="1000">
                  <a:effectLst/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4.2265404897782272E-2"/>
              <c:y val="2.13784815359618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\ ##0&quot;   &quot;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4743472"/>
        <c:crossesAt val="1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57528474078354E-2"/>
          <c:y val="0.84481901300798934"/>
          <c:w val="0.80138013087447935"/>
          <c:h val="0.155181008255495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 panose="02000000000000000000" pitchFamily="50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664350384039"/>
          <c:y val="0.157211008587437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Evol_abattages_total.porc!$R$12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Evol_abattages_total.porc!$P$14:$P$25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Evol_abattages_total.porc!$R$14:$R$25</c:f>
              <c:numCache>
                <c:formatCode>#,##0</c:formatCode>
                <c:ptCount val="12"/>
                <c:pt idx="0">
                  <c:v>9505</c:v>
                </c:pt>
                <c:pt idx="1">
                  <c:v>8998</c:v>
                </c:pt>
                <c:pt idx="2">
                  <c:v>9252</c:v>
                </c:pt>
                <c:pt idx="3">
                  <c:v>9186</c:v>
                </c:pt>
                <c:pt idx="4">
                  <c:v>8302</c:v>
                </c:pt>
                <c:pt idx="5">
                  <c:v>9469</c:v>
                </c:pt>
                <c:pt idx="6">
                  <c:v>9992</c:v>
                </c:pt>
                <c:pt idx="7">
                  <c:v>8575</c:v>
                </c:pt>
                <c:pt idx="8">
                  <c:v>8647</c:v>
                </c:pt>
                <c:pt idx="9">
                  <c:v>8672</c:v>
                </c:pt>
                <c:pt idx="10">
                  <c:v>8722</c:v>
                </c:pt>
                <c:pt idx="11">
                  <c:v>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3-4C86-97BB-E52D787FFEE2}"/>
            </c:ext>
          </c:extLst>
        </c:ser>
        <c:ser>
          <c:idx val="3"/>
          <c:order val="2"/>
          <c:tx>
            <c:strRef>
              <c:f>Evol_abattages_total.porc!$S$12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Evol_abattages_total.porc!$P$14:$P$25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Evol_abattages_total.porc!$S$14:$S$25</c:f>
              <c:numCache>
                <c:formatCode>#,##0</c:formatCode>
                <c:ptCount val="12"/>
                <c:pt idx="0">
                  <c:v>8730</c:v>
                </c:pt>
                <c:pt idx="1">
                  <c:v>8451</c:v>
                </c:pt>
                <c:pt idx="2">
                  <c:v>9459</c:v>
                </c:pt>
                <c:pt idx="3">
                  <c:v>8511</c:v>
                </c:pt>
                <c:pt idx="4">
                  <c:v>8099</c:v>
                </c:pt>
                <c:pt idx="5">
                  <c:v>8880</c:v>
                </c:pt>
                <c:pt idx="6">
                  <c:v>8665</c:v>
                </c:pt>
                <c:pt idx="7">
                  <c:v>8861</c:v>
                </c:pt>
                <c:pt idx="8">
                  <c:v>8672</c:v>
                </c:pt>
                <c:pt idx="9">
                  <c:v>8471</c:v>
                </c:pt>
                <c:pt idx="10">
                  <c:v>8550</c:v>
                </c:pt>
                <c:pt idx="11">
                  <c:v>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3-4C86-97BB-E52D787FFEE2}"/>
            </c:ext>
          </c:extLst>
        </c:ser>
        <c:ser>
          <c:idx val="4"/>
          <c:order val="3"/>
          <c:tx>
            <c:strRef>
              <c:f>Evol_abattages_total.porc!$T$12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Evol_abattages_total.porc!$T$14:$T$25</c:f>
              <c:numCache>
                <c:formatCode>#,##0</c:formatCode>
                <c:ptCount val="12"/>
                <c:pt idx="0">
                  <c:v>9052</c:v>
                </c:pt>
                <c:pt idx="1">
                  <c:v>8485</c:v>
                </c:pt>
                <c:pt idx="2">
                  <c:v>9470</c:v>
                </c:pt>
                <c:pt idx="3">
                  <c:v>8302</c:v>
                </c:pt>
                <c:pt idx="4">
                  <c:v>8678</c:v>
                </c:pt>
                <c:pt idx="5">
                  <c:v>8622</c:v>
                </c:pt>
                <c:pt idx="6">
                  <c:v>8185</c:v>
                </c:pt>
                <c:pt idx="7">
                  <c:v>8613</c:v>
                </c:pt>
                <c:pt idx="8">
                  <c:v>8401</c:v>
                </c:pt>
                <c:pt idx="9">
                  <c:v>8583</c:v>
                </c:pt>
                <c:pt idx="10">
                  <c:v>8459</c:v>
                </c:pt>
                <c:pt idx="11">
                  <c:v>8763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E-49BD-88ED-BEBD05A2609A}"/>
            </c:ext>
          </c:extLst>
        </c:ser>
        <c:ser>
          <c:idx val="1"/>
          <c:order val="4"/>
          <c:tx>
            <c:strRef>
              <c:f>Evol_abattages_total.porc!$U$12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Evol_abattages_total.porc!$P$14:$P$25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Evol_abattages_total.porc!$U$14:$U$25</c:f>
              <c:numCache>
                <c:formatCode>#,##0</c:formatCode>
                <c:ptCount val="12"/>
                <c:pt idx="0">
                  <c:v>8990</c:v>
                </c:pt>
                <c:pt idx="1">
                  <c:v>8103</c:v>
                </c:pt>
                <c:pt idx="2">
                  <c:v>8963</c:v>
                </c:pt>
                <c:pt idx="3">
                  <c:v>7961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03-4C86-97BB-E52D787FF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153984"/>
        <c:axId val="1"/>
      </c:barChart>
      <c:lineChart>
        <c:grouping val="standard"/>
        <c:varyColors val="0"/>
        <c:ser>
          <c:idx val="0"/>
          <c:order val="0"/>
          <c:tx>
            <c:strRef>
              <c:f>Evol_abattages_total.porc!$Q$12</c:f>
              <c:strCache>
                <c:ptCount val="1"/>
                <c:pt idx="0">
                  <c:v>Moyenne 2015-2019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Evol_abattages_total.porc!$P$14:$P$25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Evol_abattages_total.porc!$Q$14:$Q$25</c:f>
              <c:numCache>
                <c:formatCode>#,##0</c:formatCode>
                <c:ptCount val="12"/>
                <c:pt idx="0">
                  <c:v>8670</c:v>
                </c:pt>
                <c:pt idx="1">
                  <c:v>8045</c:v>
                </c:pt>
                <c:pt idx="2">
                  <c:v>8441</c:v>
                </c:pt>
                <c:pt idx="3">
                  <c:v>8066</c:v>
                </c:pt>
                <c:pt idx="4">
                  <c:v>8041</c:v>
                </c:pt>
                <c:pt idx="5">
                  <c:v>8015</c:v>
                </c:pt>
                <c:pt idx="6">
                  <c:v>8180</c:v>
                </c:pt>
                <c:pt idx="7">
                  <c:v>8317</c:v>
                </c:pt>
                <c:pt idx="8">
                  <c:v>7946</c:v>
                </c:pt>
                <c:pt idx="9">
                  <c:v>8510</c:v>
                </c:pt>
                <c:pt idx="10">
                  <c:v>8014</c:v>
                </c:pt>
                <c:pt idx="11">
                  <c:v>7883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3-4C86-97BB-E52D787FF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153984"/>
        <c:axId val="1"/>
      </c:lineChart>
      <c:catAx>
        <c:axId val="156315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Marianne"/>
                    <a:ea typeface="Marianne"/>
                    <a:cs typeface="Marianne"/>
                  </a:defRPr>
                </a:pPr>
                <a:r>
                  <a:rPr lang="fr-FR"/>
                  <a:t>Volume en Tonnes Equivalent Carcasse</a:t>
                </a:r>
              </a:p>
            </c:rich>
          </c:tx>
          <c:layout>
            <c:manualLayout>
              <c:xMode val="edge"/>
              <c:yMode val="edge"/>
              <c:x val="5.3331875182268881E-4"/>
              <c:y val="4.28256570668392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"/>
          <c:min val="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Marianne"/>
                <a:cs typeface="Arial" panose="020B0604020202020204" pitchFamily="34" charset="0"/>
              </a:defRPr>
            </a:pPr>
            <a:endParaRPr lang="fr-FR"/>
          </a:p>
        </c:txPr>
        <c:crossAx val="1563153984"/>
        <c:crossesAt val="1"/>
        <c:crossBetween val="between"/>
        <c:majorUnit val="2000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2067750268533237E-2"/>
          <c:y val="0.84481896954661495"/>
          <c:w val="0.76838782412626827"/>
          <c:h val="0.155180860350743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664350384039"/>
          <c:y val="0.15721100858743739"/>
          <c:w val="0.83606007244396319"/>
          <c:h val="0.5546055025167930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Evol_abattages_porc.charcutier!$R$12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Evol_abattages_porc.charcutier!$P$14:$P$25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Evol_abattages_porc.charcutier!$R$14:$R$25</c:f>
              <c:numCache>
                <c:formatCode>0</c:formatCode>
                <c:ptCount val="12"/>
                <c:pt idx="0">
                  <c:v>8568</c:v>
                </c:pt>
                <c:pt idx="1">
                  <c:v>8225</c:v>
                </c:pt>
                <c:pt idx="2">
                  <c:v>8424</c:v>
                </c:pt>
                <c:pt idx="3">
                  <c:v>8254</c:v>
                </c:pt>
                <c:pt idx="4">
                  <c:v>7513</c:v>
                </c:pt>
                <c:pt idx="5">
                  <c:v>8523</c:v>
                </c:pt>
                <c:pt idx="6">
                  <c:v>8939</c:v>
                </c:pt>
                <c:pt idx="7">
                  <c:v>7779</c:v>
                </c:pt>
                <c:pt idx="8">
                  <c:v>7737</c:v>
                </c:pt>
                <c:pt idx="9">
                  <c:v>7785</c:v>
                </c:pt>
                <c:pt idx="10">
                  <c:v>7859</c:v>
                </c:pt>
                <c:pt idx="11">
                  <c:v>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7-4128-9E1A-3041CE505E76}"/>
            </c:ext>
          </c:extLst>
        </c:ser>
        <c:ser>
          <c:idx val="3"/>
          <c:order val="2"/>
          <c:tx>
            <c:strRef>
              <c:f>Evol_abattages_porc.charcutier!$S$12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Evol_abattages_porc.charcutier!$P$14:$P$25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Evol_abattages_porc.charcutier!$S$14:$S$25</c:f>
              <c:numCache>
                <c:formatCode>0</c:formatCode>
                <c:ptCount val="12"/>
                <c:pt idx="0">
                  <c:v>7863</c:v>
                </c:pt>
                <c:pt idx="1">
                  <c:v>7645</c:v>
                </c:pt>
                <c:pt idx="2">
                  <c:v>8523</c:v>
                </c:pt>
                <c:pt idx="3">
                  <c:v>7636</c:v>
                </c:pt>
                <c:pt idx="4">
                  <c:v>7271</c:v>
                </c:pt>
                <c:pt idx="5">
                  <c:v>7891</c:v>
                </c:pt>
                <c:pt idx="6">
                  <c:v>7769</c:v>
                </c:pt>
                <c:pt idx="7">
                  <c:v>7958</c:v>
                </c:pt>
                <c:pt idx="8">
                  <c:v>7694</c:v>
                </c:pt>
                <c:pt idx="9">
                  <c:v>7524</c:v>
                </c:pt>
                <c:pt idx="10">
                  <c:v>7624</c:v>
                </c:pt>
                <c:pt idx="11">
                  <c:v>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7-4128-9E1A-3041CE505E76}"/>
            </c:ext>
          </c:extLst>
        </c:ser>
        <c:ser>
          <c:idx val="4"/>
          <c:order val="3"/>
          <c:tx>
            <c:strRef>
              <c:f>Evol_abattages_porc.charcutier!$T$12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Evol_abattages_porc.charcutier!$T$14:$T$25</c:f>
              <c:numCache>
                <c:formatCode>0</c:formatCode>
                <c:ptCount val="12"/>
                <c:pt idx="0">
                  <c:v>8211</c:v>
                </c:pt>
                <c:pt idx="1">
                  <c:v>7697</c:v>
                </c:pt>
                <c:pt idx="2">
                  <c:v>8503</c:v>
                </c:pt>
                <c:pt idx="3">
                  <c:v>7447</c:v>
                </c:pt>
                <c:pt idx="4">
                  <c:v>7760</c:v>
                </c:pt>
                <c:pt idx="5">
                  <c:v>7703</c:v>
                </c:pt>
                <c:pt idx="6">
                  <c:v>7389</c:v>
                </c:pt>
                <c:pt idx="7">
                  <c:v>7687</c:v>
                </c:pt>
                <c:pt idx="8">
                  <c:v>7509</c:v>
                </c:pt>
                <c:pt idx="9">
                  <c:v>7727</c:v>
                </c:pt>
                <c:pt idx="10">
                  <c:v>7671</c:v>
                </c:pt>
                <c:pt idx="11">
                  <c:v>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0-42A6-AE89-BD718B67DE45}"/>
            </c:ext>
          </c:extLst>
        </c:ser>
        <c:ser>
          <c:idx val="1"/>
          <c:order val="4"/>
          <c:tx>
            <c:strRef>
              <c:f>Evol_abattages_porc.charcutier!$U$12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Evol_abattages_porc.charcutier!$P$14:$P$25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Evol_abattages_porc.charcutier!$U$14:$U$25</c:f>
              <c:numCache>
                <c:formatCode>0</c:formatCode>
                <c:ptCount val="12"/>
                <c:pt idx="0">
                  <c:v>8234</c:v>
                </c:pt>
                <c:pt idx="1">
                  <c:v>7373</c:v>
                </c:pt>
                <c:pt idx="2">
                  <c:v>8072</c:v>
                </c:pt>
                <c:pt idx="3">
                  <c:v>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7-4128-9E1A-3041CE50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737648"/>
        <c:axId val="1"/>
      </c:barChart>
      <c:lineChart>
        <c:grouping val="standard"/>
        <c:varyColors val="0"/>
        <c:ser>
          <c:idx val="0"/>
          <c:order val="0"/>
          <c:tx>
            <c:strRef>
              <c:f>Evol_abattages_porc.charcutier!$Q$12</c:f>
              <c:strCache>
                <c:ptCount val="1"/>
                <c:pt idx="0">
                  <c:v>Moyenne 2015-2019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Evol_abattages_porc.charcutier!$P$14:$P$25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Evol_abattages_porc.charcutier!$Q$14:$Q$25</c:f>
              <c:numCache>
                <c:formatCode>0</c:formatCode>
                <c:ptCount val="12"/>
                <c:pt idx="0">
                  <c:v>7884</c:v>
                </c:pt>
                <c:pt idx="1">
                  <c:v>7378</c:v>
                </c:pt>
                <c:pt idx="2">
                  <c:v>7653</c:v>
                </c:pt>
                <c:pt idx="3">
                  <c:v>7292</c:v>
                </c:pt>
                <c:pt idx="4">
                  <c:v>7271</c:v>
                </c:pt>
                <c:pt idx="5">
                  <c:v>7216</c:v>
                </c:pt>
                <c:pt idx="6">
                  <c:v>7429</c:v>
                </c:pt>
                <c:pt idx="7">
                  <c:v>7528</c:v>
                </c:pt>
                <c:pt idx="8">
                  <c:v>7155</c:v>
                </c:pt>
                <c:pt idx="9">
                  <c:v>7658</c:v>
                </c:pt>
                <c:pt idx="10">
                  <c:v>7197</c:v>
                </c:pt>
                <c:pt idx="11">
                  <c:v>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27-4128-9E1A-3041CE50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737648"/>
        <c:axId val="1"/>
      </c:lineChart>
      <c:catAx>
        <c:axId val="160473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900" b="0" i="0" baseline="0">
                    <a:effectLst/>
                    <a:latin typeface="Marianne" panose="02000000000000000000" pitchFamily="50" charset="0"/>
                  </a:rPr>
                  <a:t>Volume en Tonnes Equivalent Carcasse</a:t>
                </a:r>
              </a:p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>
                  <a:effectLst/>
                </a:endParaRPr>
              </a:p>
            </c:rich>
          </c:tx>
          <c:layout>
            <c:manualLayout>
              <c:xMode val="edge"/>
              <c:yMode val="edge"/>
              <c:x val="2.4038432695913013E-2"/>
              <c:y val="3.3205416109989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"/>
        </c:scaling>
        <c:delete val="0"/>
        <c:axPos val="l"/>
        <c:majorGridlines>
          <c:spPr>
            <a:ln w="12700">
              <a:solidFill>
                <a:srgbClr val="999999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12700">
            <a:solidFill>
              <a:srgbClr val="9999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604737648"/>
        <c:crossesAt val="1"/>
        <c:crossBetween val="between"/>
        <c:majorUnit val="600"/>
        <c:min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0040236859152772E-2"/>
          <c:y val="0.84481916294759185"/>
          <c:w val="0.82451911935110078"/>
          <c:h val="0.155180722193115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arianne" panose="02000000000000000000" pitchFamily="50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r>
              <a:rPr lang="fr-FR" sz="1000"/>
              <a:t>Prix €/kg de carcasse</a:t>
            </a:r>
          </a:p>
        </c:rich>
      </c:tx>
      <c:layout>
        <c:manualLayout>
          <c:xMode val="edge"/>
          <c:yMode val="edge"/>
          <c:x val="3.9079072335209443E-2"/>
          <c:y val="4.7389527128781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505738253306566E-2"/>
          <c:y val="0.15563012754163316"/>
          <c:w val="0.88190299762178748"/>
          <c:h val="0.62147212405741303"/>
        </c:manualLayout>
      </c:layout>
      <c:lineChart>
        <c:grouping val="standard"/>
        <c:varyColors val="0"/>
        <c:ser>
          <c:idx val="0"/>
          <c:order val="0"/>
          <c:tx>
            <c:strRef>
              <c:f>'cotations_porc.charcutier'!$C$12</c:f>
              <c:strCache>
                <c:ptCount val="1"/>
                <c:pt idx="0">
                  <c:v>Moyenne 2018-2020</c:v>
                </c:pt>
              </c:strCache>
            </c:strRef>
          </c:tx>
          <c:spPr>
            <a:ln w="25400">
              <a:solidFill>
                <a:srgbClr val="991A00"/>
              </a:solidFill>
              <a:prstDash val="sysDash"/>
            </a:ln>
          </c:spPr>
          <c:marker>
            <c:symbol val="none"/>
          </c:marker>
          <c:cat>
            <c:numRef>
              <c:f>'cotations_porc.charcutier'!$B$13:$B$64</c:f>
              <c:numCache>
                <c:formatCode>#"   "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'cotations_porc.charcutier'!$C$13:$C$64</c:f>
              <c:numCache>
                <c:formatCode>#,##0.00</c:formatCode>
                <c:ptCount val="52"/>
                <c:pt idx="0">
                  <c:v>1.4800000000000002</c:v>
                </c:pt>
                <c:pt idx="1">
                  <c:v>1.4566666666666668</c:v>
                </c:pt>
                <c:pt idx="2">
                  <c:v>1.4333333333333333</c:v>
                </c:pt>
                <c:pt idx="3">
                  <c:v>1.4166666666666667</c:v>
                </c:pt>
                <c:pt idx="4">
                  <c:v>1.4166666666666667</c:v>
                </c:pt>
                <c:pt idx="5">
                  <c:v>1.42</c:v>
                </c:pt>
                <c:pt idx="6">
                  <c:v>1.4400000000000002</c:v>
                </c:pt>
                <c:pt idx="7">
                  <c:v>1.4466666666666665</c:v>
                </c:pt>
                <c:pt idx="8">
                  <c:v>1.47</c:v>
                </c:pt>
                <c:pt idx="9">
                  <c:v>1.4866666666666666</c:v>
                </c:pt>
                <c:pt idx="10">
                  <c:v>1.5</c:v>
                </c:pt>
                <c:pt idx="11">
                  <c:v>1.5133333333333334</c:v>
                </c:pt>
                <c:pt idx="12">
                  <c:v>1.5266666666666666</c:v>
                </c:pt>
                <c:pt idx="13">
                  <c:v>1.53</c:v>
                </c:pt>
                <c:pt idx="14">
                  <c:v>1.5366666666666664</c:v>
                </c:pt>
                <c:pt idx="15">
                  <c:v>1.5366666666666668</c:v>
                </c:pt>
                <c:pt idx="16">
                  <c:v>1.53</c:v>
                </c:pt>
                <c:pt idx="17">
                  <c:v>1.5233333333333334</c:v>
                </c:pt>
                <c:pt idx="18">
                  <c:v>1.5133333333333334</c:v>
                </c:pt>
                <c:pt idx="19">
                  <c:v>1.51</c:v>
                </c:pt>
                <c:pt idx="20">
                  <c:v>1.5033333333333332</c:v>
                </c:pt>
                <c:pt idx="21">
                  <c:v>1.5099999999999998</c:v>
                </c:pt>
                <c:pt idx="22">
                  <c:v>1.5200000000000002</c:v>
                </c:pt>
                <c:pt idx="23">
                  <c:v>1.5233333333333334</c:v>
                </c:pt>
                <c:pt idx="24">
                  <c:v>1.5233333333333334</c:v>
                </c:pt>
                <c:pt idx="25">
                  <c:v>1.53</c:v>
                </c:pt>
                <c:pt idx="26">
                  <c:v>1.53</c:v>
                </c:pt>
                <c:pt idx="27">
                  <c:v>1.5233333333333334</c:v>
                </c:pt>
                <c:pt idx="28">
                  <c:v>1.5233333333333334</c:v>
                </c:pt>
                <c:pt idx="29" formatCode="0.00">
                  <c:v>1.53</c:v>
                </c:pt>
                <c:pt idx="30">
                  <c:v>1.5366666666666664</c:v>
                </c:pt>
                <c:pt idx="31">
                  <c:v>1.5366666666666664</c:v>
                </c:pt>
                <c:pt idx="32">
                  <c:v>1.54</c:v>
                </c:pt>
                <c:pt idx="33">
                  <c:v>1.5566666666666666</c:v>
                </c:pt>
                <c:pt idx="34">
                  <c:v>1.5899999999999999</c:v>
                </c:pt>
                <c:pt idx="35">
                  <c:v>1.6133333333333333</c:v>
                </c:pt>
                <c:pt idx="36">
                  <c:v>1.6233333333333333</c:v>
                </c:pt>
                <c:pt idx="37">
                  <c:v>1.61</c:v>
                </c:pt>
                <c:pt idx="38">
                  <c:v>1.5966666666666667</c:v>
                </c:pt>
                <c:pt idx="39">
                  <c:v>1.5933333333333335</c:v>
                </c:pt>
                <c:pt idx="40">
                  <c:v>1.59</c:v>
                </c:pt>
                <c:pt idx="41">
                  <c:v>1.5866666666666667</c:v>
                </c:pt>
                <c:pt idx="42">
                  <c:v>1.58</c:v>
                </c:pt>
                <c:pt idx="43">
                  <c:v>1.58</c:v>
                </c:pt>
                <c:pt idx="44">
                  <c:v>1.5633333333333335</c:v>
                </c:pt>
                <c:pt idx="45">
                  <c:v>1.5533333333333335</c:v>
                </c:pt>
                <c:pt idx="46">
                  <c:v>1.55</c:v>
                </c:pt>
                <c:pt idx="47">
                  <c:v>1.5333333333333332</c:v>
                </c:pt>
                <c:pt idx="48">
                  <c:v>1.53</c:v>
                </c:pt>
                <c:pt idx="49">
                  <c:v>1.53</c:v>
                </c:pt>
                <c:pt idx="50">
                  <c:v>1.51</c:v>
                </c:pt>
                <c:pt idx="51">
                  <c:v>1.5033333333333332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1-4FA7-B582-8C063D0E4441}"/>
            </c:ext>
          </c:extLst>
        </c:ser>
        <c:ser>
          <c:idx val="1"/>
          <c:order val="3"/>
          <c:tx>
            <c:strRef>
              <c:f>'cotations_porc.charcutier'!$D$12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'cotations_porc.charcutier'!$B$13:$B$64</c:f>
              <c:numCache>
                <c:formatCode>#"   "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'cotations_porc.charcutier'!$D$13:$D$64</c:f>
              <c:numCache>
                <c:formatCode>0.00"   "</c:formatCode>
                <c:ptCount val="52"/>
                <c:pt idx="0">
                  <c:v>1.37</c:v>
                </c:pt>
                <c:pt idx="1">
                  <c:v>1.37</c:v>
                </c:pt>
                <c:pt idx="2">
                  <c:v>1.37</c:v>
                </c:pt>
                <c:pt idx="3">
                  <c:v>1.37</c:v>
                </c:pt>
                <c:pt idx="4">
                  <c:v>1.37</c:v>
                </c:pt>
                <c:pt idx="5">
                  <c:v>1.37</c:v>
                </c:pt>
                <c:pt idx="6">
                  <c:v>1.38</c:v>
                </c:pt>
                <c:pt idx="7">
                  <c:v>1.4</c:v>
                </c:pt>
                <c:pt idx="8">
                  <c:v>1.43</c:v>
                </c:pt>
                <c:pt idx="9">
                  <c:v>1.48</c:v>
                </c:pt>
                <c:pt idx="10">
                  <c:v>1.5</c:v>
                </c:pt>
                <c:pt idx="11">
                  <c:v>1.52</c:v>
                </c:pt>
                <c:pt idx="12">
                  <c:v>1.53</c:v>
                </c:pt>
                <c:pt idx="13">
                  <c:v>1.55</c:v>
                </c:pt>
                <c:pt idx="14">
                  <c:v>1.58</c:v>
                </c:pt>
                <c:pt idx="15">
                  <c:v>1.63</c:v>
                </c:pt>
                <c:pt idx="16">
                  <c:v>1.68</c:v>
                </c:pt>
                <c:pt idx="17">
                  <c:v>1.71</c:v>
                </c:pt>
                <c:pt idx="18">
                  <c:v>1.71</c:v>
                </c:pt>
                <c:pt idx="19">
                  <c:v>1.71</c:v>
                </c:pt>
                <c:pt idx="20">
                  <c:v>1.71</c:v>
                </c:pt>
                <c:pt idx="21">
                  <c:v>1.72</c:v>
                </c:pt>
                <c:pt idx="22">
                  <c:v>1.72</c:v>
                </c:pt>
                <c:pt idx="23">
                  <c:v>1.72</c:v>
                </c:pt>
                <c:pt idx="24">
                  <c:v>1.69</c:v>
                </c:pt>
                <c:pt idx="26">
                  <c:v>1.58</c:v>
                </c:pt>
                <c:pt idx="27">
                  <c:v>1.54</c:v>
                </c:pt>
                <c:pt idx="28">
                  <c:v>1.52</c:v>
                </c:pt>
                <c:pt idx="29">
                  <c:v>1.52</c:v>
                </c:pt>
                <c:pt idx="30">
                  <c:v>1.52</c:v>
                </c:pt>
                <c:pt idx="31">
                  <c:v>1.52</c:v>
                </c:pt>
                <c:pt idx="32">
                  <c:v>1.52</c:v>
                </c:pt>
                <c:pt idx="33">
                  <c:v>1.52</c:v>
                </c:pt>
                <c:pt idx="34">
                  <c:v>1.52</c:v>
                </c:pt>
                <c:pt idx="35">
                  <c:v>1.51</c:v>
                </c:pt>
                <c:pt idx="36">
                  <c:v>1.49</c:v>
                </c:pt>
                <c:pt idx="37">
                  <c:v>1.46</c:v>
                </c:pt>
                <c:pt idx="38">
                  <c:v>1.43</c:v>
                </c:pt>
                <c:pt idx="39">
                  <c:v>1.41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1.41</c:v>
                </c:pt>
                <c:pt idx="46">
                  <c:v>1.41</c:v>
                </c:pt>
                <c:pt idx="47">
                  <c:v>1.42</c:v>
                </c:pt>
                <c:pt idx="48">
                  <c:v>1.42</c:v>
                </c:pt>
                <c:pt idx="49">
                  <c:v>1.42</c:v>
                </c:pt>
                <c:pt idx="50">
                  <c:v>1.42</c:v>
                </c:pt>
                <c:pt idx="51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81-4FA7-B582-8C063D0E4441}"/>
            </c:ext>
          </c:extLst>
        </c:ser>
        <c:ser>
          <c:idx val="4"/>
          <c:order val="4"/>
          <c:tx>
            <c:strRef>
              <c:f>'cotations_porc.charcutier'!$E$12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'cotations_porc.charcutier'!$E$14:$E$64</c:f>
              <c:numCache>
                <c:formatCode>0.00"   "</c:formatCode>
                <c:ptCount val="51"/>
                <c:pt idx="0">
                  <c:v>1.41</c:v>
                </c:pt>
                <c:pt idx="1">
                  <c:v>1.41</c:v>
                </c:pt>
                <c:pt idx="2">
                  <c:v>1.41</c:v>
                </c:pt>
                <c:pt idx="3">
                  <c:v>1.41</c:v>
                </c:pt>
                <c:pt idx="4">
                  <c:v>1.43</c:v>
                </c:pt>
                <c:pt idx="5">
                  <c:v>1.44</c:v>
                </c:pt>
                <c:pt idx="6">
                  <c:v>1.45</c:v>
                </c:pt>
                <c:pt idx="7">
                  <c:v>1.5</c:v>
                </c:pt>
                <c:pt idx="8">
                  <c:v>1.56</c:v>
                </c:pt>
                <c:pt idx="9">
                  <c:v>1.66</c:v>
                </c:pt>
                <c:pt idx="10">
                  <c:v>1.77</c:v>
                </c:pt>
                <c:pt idx="11">
                  <c:v>1.82</c:v>
                </c:pt>
                <c:pt idx="12">
                  <c:v>1.85</c:v>
                </c:pt>
                <c:pt idx="13">
                  <c:v>1.85</c:v>
                </c:pt>
                <c:pt idx="14">
                  <c:v>1.85</c:v>
                </c:pt>
                <c:pt idx="15">
                  <c:v>1.86</c:v>
                </c:pt>
                <c:pt idx="16">
                  <c:v>1.86</c:v>
                </c:pt>
                <c:pt idx="17">
                  <c:v>1.86</c:v>
                </c:pt>
                <c:pt idx="18">
                  <c:v>1.86</c:v>
                </c:pt>
                <c:pt idx="19">
                  <c:v>1.86</c:v>
                </c:pt>
                <c:pt idx="20">
                  <c:v>1.86</c:v>
                </c:pt>
                <c:pt idx="21">
                  <c:v>1.86</c:v>
                </c:pt>
                <c:pt idx="22">
                  <c:v>1.86</c:v>
                </c:pt>
                <c:pt idx="23">
                  <c:v>1.91</c:v>
                </c:pt>
                <c:pt idx="24">
                  <c:v>1.97</c:v>
                </c:pt>
                <c:pt idx="25">
                  <c:v>2.0099999999999998</c:v>
                </c:pt>
                <c:pt idx="26">
                  <c:v>2.02</c:v>
                </c:pt>
                <c:pt idx="27">
                  <c:v>2.0299999999999998</c:v>
                </c:pt>
                <c:pt idx="28">
                  <c:v>2.04</c:v>
                </c:pt>
                <c:pt idx="29">
                  <c:v>2.0699999999999998</c:v>
                </c:pt>
                <c:pt idx="30">
                  <c:v>2.13</c:v>
                </c:pt>
                <c:pt idx="31">
                  <c:v>2.16</c:v>
                </c:pt>
                <c:pt idx="32">
                  <c:v>2.1800000000000002</c:v>
                </c:pt>
                <c:pt idx="33">
                  <c:v>2.19</c:v>
                </c:pt>
                <c:pt idx="34">
                  <c:v>2.2000000000000002</c:v>
                </c:pt>
                <c:pt idx="35">
                  <c:v>2.21</c:v>
                </c:pt>
                <c:pt idx="36">
                  <c:v>2.21</c:v>
                </c:pt>
                <c:pt idx="37">
                  <c:v>2.2200000000000002</c:v>
                </c:pt>
                <c:pt idx="38">
                  <c:v>2.2200000000000002</c:v>
                </c:pt>
                <c:pt idx="39">
                  <c:v>2.2000000000000002</c:v>
                </c:pt>
                <c:pt idx="40">
                  <c:v>2.15</c:v>
                </c:pt>
                <c:pt idx="41">
                  <c:v>2.09</c:v>
                </c:pt>
                <c:pt idx="42">
                  <c:v>2.0299999999999998</c:v>
                </c:pt>
                <c:pt idx="43">
                  <c:v>1.98</c:v>
                </c:pt>
                <c:pt idx="44">
                  <c:v>1.97</c:v>
                </c:pt>
                <c:pt idx="45">
                  <c:v>1.97</c:v>
                </c:pt>
                <c:pt idx="46">
                  <c:v>1.97</c:v>
                </c:pt>
                <c:pt idx="47">
                  <c:v>1.97</c:v>
                </c:pt>
                <c:pt idx="48">
                  <c:v>1.97</c:v>
                </c:pt>
                <c:pt idx="49">
                  <c:v>1.97</c:v>
                </c:pt>
                <c:pt idx="50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4-4E3C-A92A-CA8EEEDF6203}"/>
            </c:ext>
          </c:extLst>
        </c:ser>
        <c:ser>
          <c:idx val="3"/>
          <c:order val="5"/>
          <c:tx>
            <c:strRef>
              <c:f>'cotations_porc.charcutier'!$F$12</c:f>
              <c:strCache>
                <c:ptCount val="1"/>
                <c:pt idx="0">
                  <c:v>2023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'cotations_porc.charcutier'!$F$13:$F$64</c:f>
              <c:numCache>
                <c:formatCode>0.00"   "</c:formatCode>
                <c:ptCount val="52"/>
                <c:pt idx="0">
                  <c:v>2.0299999999999998</c:v>
                </c:pt>
                <c:pt idx="1">
                  <c:v>2.06</c:v>
                </c:pt>
                <c:pt idx="2">
                  <c:v>2.11</c:v>
                </c:pt>
                <c:pt idx="3">
                  <c:v>2.17</c:v>
                </c:pt>
                <c:pt idx="4">
                  <c:v>2.2200000000000002</c:v>
                </c:pt>
                <c:pt idx="5">
                  <c:v>2.2799999999999998</c:v>
                </c:pt>
                <c:pt idx="6">
                  <c:v>2.33</c:v>
                </c:pt>
                <c:pt idx="7">
                  <c:v>2.4</c:v>
                </c:pt>
                <c:pt idx="8">
                  <c:v>2.46</c:v>
                </c:pt>
                <c:pt idx="9">
                  <c:v>2.52</c:v>
                </c:pt>
                <c:pt idx="10">
                  <c:v>2.54</c:v>
                </c:pt>
                <c:pt idx="11">
                  <c:v>2.54</c:v>
                </c:pt>
                <c:pt idx="12">
                  <c:v>2.54</c:v>
                </c:pt>
                <c:pt idx="13">
                  <c:v>2.54</c:v>
                </c:pt>
                <c:pt idx="1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5-498E-8B9B-96F26286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740976"/>
        <c:axId val="1"/>
        <c:extLst>
          <c:ext xmlns:c15="http://schemas.microsoft.com/office/drawing/2012/chart" uri="{02D57815-91ED-43cb-92C2-25804820EDAC}">
            <c15:filteredLineSeries>
              <c15:ser>
                <c:idx val="6"/>
                <c:order val="1"/>
                <c:tx>
                  <c:strRef>
                    <c:extLst>
                      <c:ext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rgbClr val="92D050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'cotations_porc.charcutier'!$B$13:$B$64</c15:sqref>
                        </c15:formulaRef>
                      </c:ext>
                    </c:extLst>
                    <c:numCache>
                      <c:formatCode>#"   "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581-4FA7-B582-8C063D0E444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>
                    <a:solidFill>
                      <a:schemeClr val="accent1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'cotations_porc.charcutier'!$B$13:$B$64</c15:sqref>
                        </c15:formulaRef>
                      </c:ext>
                    </c:extLst>
                    <c:numCache>
                      <c:formatCode>#"   "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'cotations_porc.charcutier'!#REF!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581-4FA7-B582-8C063D0E4441}"/>
                  </c:ext>
                </c:extLst>
              </c15:ser>
            </c15:filteredLineSeries>
          </c:ext>
        </c:extLst>
      </c:lineChart>
      <c:catAx>
        <c:axId val="1604740976"/>
        <c:scaling>
          <c:orientation val="minMax"/>
        </c:scaling>
        <c:delete val="0"/>
        <c:axPos val="b"/>
        <c:numFmt formatCode="#&quot;   &quot;" sourceLinked="1"/>
        <c:majorTickMark val="out"/>
        <c:minorTickMark val="none"/>
        <c:tickLblPos val="nextTo"/>
        <c:spPr>
          <a:ln w="952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2.6"/>
          <c:min val="1"/>
        </c:scaling>
        <c:delete val="0"/>
        <c:axPos val="l"/>
        <c:majorGridlines>
          <c:spPr>
            <a:ln w="3175">
              <a:solidFill>
                <a:srgbClr val="999999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12700">
            <a:solidFill>
              <a:schemeClr val="bg2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arianne"/>
                <a:ea typeface="Marianne"/>
                <a:cs typeface="Marianne"/>
              </a:defRPr>
            </a:pPr>
            <a:endParaRPr lang="fr-FR"/>
          </a:p>
        </c:txPr>
        <c:crossAx val="1604740976"/>
        <c:crossesAt val="1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979852969816758E-2"/>
          <c:y val="0.84079856895267979"/>
          <c:w val="0.83849759105660426"/>
          <c:h val="0.159201501995948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arianne"/>
              <a:ea typeface="Marianne"/>
              <a:cs typeface="Marianne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538843</xdr:colOff>
      <xdr:row>5</xdr:row>
      <xdr:rowOff>9525</xdr:rowOff>
    </xdr:to>
    <xdr:sp macro="" textlink="">
      <xdr:nvSpPr>
        <xdr:cNvPr id="4" name="Images 1"/>
        <xdr:cNvSpPr>
          <a:spLocks noChangeArrowheads="1"/>
        </xdr:cNvSpPr>
      </xdr:nvSpPr>
      <xdr:spPr bwMode="auto">
        <a:xfrm>
          <a:off x="0" y="0"/>
          <a:ext cx="11560629" cy="825954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570594</xdr:colOff>
      <xdr:row>11</xdr:row>
      <xdr:rowOff>83005</xdr:rowOff>
    </xdr:from>
    <xdr:to>
      <xdr:col>17</xdr:col>
      <xdr:colOff>186418</xdr:colOff>
      <xdr:row>33</xdr:row>
      <xdr:rowOff>92530</xdr:rowOff>
    </xdr:to>
    <xdr:graphicFrame macro="">
      <xdr:nvGraphicFramePr>
        <xdr:cNvPr id="1071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19</xdr:col>
      <xdr:colOff>459015</xdr:colOff>
      <xdr:row>4</xdr:row>
      <xdr:rowOff>145597</xdr:rowOff>
    </xdr:to>
    <xdr:sp macro="" textlink="">
      <xdr:nvSpPr>
        <xdr:cNvPr id="5" name="Images 1"/>
        <xdr:cNvSpPr>
          <a:spLocks noChangeArrowheads="1"/>
        </xdr:cNvSpPr>
      </xdr:nvSpPr>
      <xdr:spPr bwMode="auto">
        <a:xfrm>
          <a:off x="0" y="0"/>
          <a:ext cx="11560629" cy="825954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366486</xdr:colOff>
      <xdr:row>11</xdr:row>
      <xdr:rowOff>179613</xdr:rowOff>
    </xdr:from>
    <xdr:to>
      <xdr:col>14</xdr:col>
      <xdr:colOff>99786</xdr:colOff>
      <xdr:row>26</xdr:row>
      <xdr:rowOff>160563</xdr:rowOff>
    </xdr:to>
    <xdr:graphicFrame macro="">
      <xdr:nvGraphicFramePr>
        <xdr:cNvPr id="236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16</xdr:col>
      <xdr:colOff>535215</xdr:colOff>
      <xdr:row>5</xdr:row>
      <xdr:rowOff>9525</xdr:rowOff>
    </xdr:to>
    <xdr:sp macro="" textlink="" fLocksText="0">
      <xdr:nvSpPr>
        <xdr:cNvPr id="2050" name="Images 1"/>
        <xdr:cNvSpPr>
          <a:spLocks noChangeArrowheads="1"/>
        </xdr:cNvSpPr>
      </xdr:nvSpPr>
      <xdr:spPr bwMode="auto">
        <a:xfrm>
          <a:off x="0" y="0"/>
          <a:ext cx="12544425" cy="81915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total ovins en 2022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                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 : 79 250 tonnes (-3% p/r n-1)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	            		</a:t>
          </a:r>
          <a:r>
            <a:rPr lang="fr-FR" sz="1000" b="0" i="0" baseline="0">
              <a:effectLst/>
              <a:latin typeface="Marianne" panose="02000000000000000000" pitchFamily="50" charset="0"/>
              <a:ea typeface="+mn-ea"/>
              <a:cs typeface="+mn-cs"/>
            </a:rPr>
            <a:t>                                </a:t>
          </a:r>
          <a:endParaRPr lang="fr-FR" sz="1000">
            <a:effectLst/>
            <a:latin typeface="Marianne" panose="02000000000000000000" pitchFamily="50" charset="0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		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1° rang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(29%)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244172</xdr:colOff>
      <xdr:row>11</xdr:row>
      <xdr:rowOff>182488</xdr:rowOff>
    </xdr:from>
    <xdr:to>
      <xdr:col>14</xdr:col>
      <xdr:colOff>330200</xdr:colOff>
      <xdr:row>28</xdr:row>
      <xdr:rowOff>135467</xdr:rowOff>
    </xdr:to>
    <xdr:graphicFrame macro="">
      <xdr:nvGraphicFramePr>
        <xdr:cNvPr id="543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15</xdr:col>
      <xdr:colOff>803729</xdr:colOff>
      <xdr:row>5</xdr:row>
      <xdr:rowOff>9525</xdr:rowOff>
    </xdr:to>
    <xdr:sp macro="" textlink="" fLocksText="0">
      <xdr:nvSpPr>
        <xdr:cNvPr id="5122" name="Images 1"/>
        <xdr:cNvSpPr>
          <a:spLocks noChangeArrowheads="1"/>
        </xdr:cNvSpPr>
      </xdr:nvSpPr>
      <xdr:spPr bwMode="auto">
        <a:xfrm>
          <a:off x="0" y="0"/>
          <a:ext cx="12582525" cy="81915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agneaux en 2022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                                    France : 64  385 tonnes (-5% p/r n-1)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Occitanie 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: 1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° rang (30%)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0.10246</cdr:x>
      <cdr:y>0.60516</cdr:y>
    </cdr:from>
    <cdr:to>
      <cdr:x>0.1061</cdr:x>
      <cdr:y>0.66891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801" y="1486749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721179</xdr:colOff>
      <xdr:row>5</xdr:row>
      <xdr:rowOff>9525</xdr:rowOff>
    </xdr:to>
    <xdr:sp macro="" textlink="">
      <xdr:nvSpPr>
        <xdr:cNvPr id="4446" name="Images 1"/>
        <xdr:cNvSpPr>
          <a:spLocks noChangeArrowheads="1"/>
        </xdr:cNvSpPr>
      </xdr:nvSpPr>
      <xdr:spPr bwMode="auto">
        <a:xfrm>
          <a:off x="0" y="0"/>
          <a:ext cx="11560629" cy="825954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7</xdr:col>
      <xdr:colOff>278039</xdr:colOff>
      <xdr:row>11</xdr:row>
      <xdr:rowOff>195186</xdr:rowOff>
    </xdr:from>
    <xdr:to>
      <xdr:col>14</xdr:col>
      <xdr:colOff>410936</xdr:colOff>
      <xdr:row>34</xdr:row>
      <xdr:rowOff>94644</xdr:rowOff>
    </xdr:to>
    <xdr:graphicFrame macro="">
      <xdr:nvGraphicFramePr>
        <xdr:cNvPr id="444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641253</xdr:colOff>
      <xdr:row>4</xdr:row>
      <xdr:rowOff>152359</xdr:rowOff>
    </xdr:to>
    <xdr:sp macro="" textlink="" fLocksText="0">
      <xdr:nvSpPr>
        <xdr:cNvPr id="6146" name="Images 1"/>
        <xdr:cNvSpPr>
          <a:spLocks noChangeArrowheads="1"/>
        </xdr:cNvSpPr>
      </xdr:nvSpPr>
      <xdr:spPr bwMode="auto">
        <a:xfrm>
          <a:off x="0" y="0"/>
          <a:ext cx="12559297" cy="841788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ovins de réforme en 2022</a:t>
          </a:r>
          <a:endParaRPr lang="fr-FR" sz="1000" b="0" i="0" u="none" strike="noStrike" baseline="0">
            <a:solidFill>
              <a:srgbClr val="FFFFFF"/>
            </a:solidFill>
            <a:latin typeface="Marianne" panose="02000000000000000000" pitchFamily="50" charset="0"/>
            <a:cs typeface="Times New Roman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 : 14 863 tonnes (+4% p/r n-1)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2° rang (24%)</a:t>
          </a:r>
        </a:p>
      </xdr:txBody>
    </xdr:sp>
    <xdr:clientData/>
  </xdr:twoCellAnchor>
  <xdr:twoCellAnchor editAs="absolute">
    <xdr:from>
      <xdr:col>7</xdr:col>
      <xdr:colOff>229054</xdr:colOff>
      <xdr:row>11</xdr:row>
      <xdr:rowOff>107043</xdr:rowOff>
    </xdr:from>
    <xdr:to>
      <xdr:col>14</xdr:col>
      <xdr:colOff>246743</xdr:colOff>
      <xdr:row>27</xdr:row>
      <xdr:rowOff>116568</xdr:rowOff>
    </xdr:to>
    <xdr:graphicFrame macro="">
      <xdr:nvGraphicFramePr>
        <xdr:cNvPr id="645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0.10126</cdr:x>
      <cdr:y>0.61845</cdr:y>
    </cdr:from>
    <cdr:to>
      <cdr:x>0.10483</cdr:x>
      <cdr:y>0.67829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608" y="1611651"/>
          <a:ext cx="18530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74296</xdr:colOff>
      <xdr:row>5</xdr:row>
      <xdr:rowOff>9525</xdr:rowOff>
    </xdr:to>
    <xdr:sp macro="" textlink="" fLocksText="0">
      <xdr:nvSpPr>
        <xdr:cNvPr id="8194" name="Images 1"/>
        <xdr:cNvSpPr>
          <a:spLocks noChangeArrowheads="1"/>
        </xdr:cNvSpPr>
      </xdr:nvSpPr>
      <xdr:spPr bwMode="auto">
        <a:xfrm>
          <a:off x="0" y="0"/>
          <a:ext cx="12563475" cy="8191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 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          Total porcs en 2022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 : 2  152 800 tonnes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5°rang (5%)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</a:t>
          </a:r>
        </a:p>
      </xdr:txBody>
    </xdr:sp>
    <xdr:clientData/>
  </xdr:twoCellAnchor>
  <xdr:twoCellAnchor editAs="absolute">
    <xdr:from>
      <xdr:col>7</xdr:col>
      <xdr:colOff>467631</xdr:colOff>
      <xdr:row>11</xdr:row>
      <xdr:rowOff>79375</xdr:rowOff>
    </xdr:from>
    <xdr:to>
      <xdr:col>14</xdr:col>
      <xdr:colOff>562881</xdr:colOff>
      <xdr:row>28</xdr:row>
      <xdr:rowOff>47172</xdr:rowOff>
    </xdr:to>
    <xdr:graphicFrame macro="">
      <xdr:nvGraphicFramePr>
        <xdr:cNvPr id="850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1229996</xdr:colOff>
      <xdr:row>5</xdr:row>
      <xdr:rowOff>9525</xdr:rowOff>
    </xdr:to>
    <xdr:sp macro="" textlink="" fLocksText="0">
      <xdr:nvSpPr>
        <xdr:cNvPr id="11266" name="Images 1"/>
        <xdr:cNvSpPr>
          <a:spLocks noChangeArrowheads="1"/>
        </xdr:cNvSpPr>
      </xdr:nvSpPr>
      <xdr:spPr bwMode="auto">
        <a:xfrm>
          <a:off x="0" y="0"/>
          <a:ext cx="12563475" cy="81915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Abattages contrôlés porcs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                  </a:t>
          </a:r>
          <a:r>
            <a:rPr lang="fr-FR" sz="12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charcutiers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 en  2022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Times New Roman"/>
            </a:rPr>
            <a:t>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France : 2  091 400 tonnes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Arial"/>
            </a:rPr>
            <a:t>                                                        </a:t>
          </a:r>
          <a:r>
            <a:rPr lang="fr-FR" sz="1000" b="0" i="0" u="none" strike="noStrike" baseline="0">
              <a:solidFill>
                <a:srgbClr val="FFFFFF"/>
              </a:solidFill>
              <a:latin typeface="Marianne" panose="02000000000000000000" pitchFamily="50" charset="0"/>
              <a:cs typeface="Arial"/>
            </a:rPr>
            <a:t>Occitanie : 5° rang  (4%)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Marianne" panose="02000000000000000000" pitchFamily="50" charset="0"/>
              <a:cs typeface="Times New Roman"/>
            </a:rPr>
            <a:t>         </a:t>
          </a:r>
        </a:p>
      </xdr:txBody>
    </xdr:sp>
    <xdr:clientData/>
  </xdr:twoCellAnchor>
  <xdr:twoCellAnchor editAs="absolute">
    <xdr:from>
      <xdr:col>7</xdr:col>
      <xdr:colOff>517525</xdr:colOff>
      <xdr:row>10</xdr:row>
      <xdr:rowOff>47626</xdr:rowOff>
    </xdr:from>
    <xdr:to>
      <xdr:col>14</xdr:col>
      <xdr:colOff>460375</xdr:colOff>
      <xdr:row>26</xdr:row>
      <xdr:rowOff>173265</xdr:rowOff>
    </xdr:to>
    <xdr:graphicFrame macro="">
      <xdr:nvGraphicFramePr>
        <xdr:cNvPr id="1157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24"/>
  <sheetViews>
    <sheetView zoomScale="105" zoomScaleNormal="105" workbookViewId="0">
      <selection activeCell="A16" sqref="A16:C16"/>
    </sheetView>
  </sheetViews>
  <sheetFormatPr baseColWidth="10" defaultRowHeight="13.2"/>
  <cols>
    <col min="11" max="11" width="39.5546875" customWidth="1"/>
  </cols>
  <sheetData>
    <row r="12" spans="1:11">
      <c r="A12" s="237" t="s">
        <v>0</v>
      </c>
      <c r="B12" s="237"/>
      <c r="C12" s="237"/>
      <c r="D12" s="237"/>
      <c r="E12" s="1"/>
      <c r="F12" s="1"/>
      <c r="G12" s="1"/>
      <c r="H12" s="1"/>
      <c r="I12" s="1"/>
      <c r="J12" s="2"/>
      <c r="K12" s="2"/>
    </row>
    <row r="13" spans="1:11">
      <c r="A13" s="235" t="s">
        <v>1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pans="1:11">
      <c r="A14" s="238" t="s">
        <v>2</v>
      </c>
      <c r="B14" s="238"/>
      <c r="C14" s="238"/>
      <c r="D14" s="238"/>
      <c r="E14" s="238"/>
      <c r="F14" s="238"/>
      <c r="G14" s="238"/>
      <c r="H14" s="238"/>
      <c r="I14" s="3"/>
      <c r="J14" s="4"/>
      <c r="K14" s="4"/>
    </row>
    <row r="15" spans="1:11">
      <c r="A15" s="235" t="s">
        <v>3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</row>
    <row r="16" spans="1:11">
      <c r="A16" s="235" t="s">
        <v>4</v>
      </c>
      <c r="B16" s="235"/>
      <c r="C16" s="235"/>
      <c r="D16" s="3"/>
      <c r="E16" s="3"/>
      <c r="F16" s="3"/>
      <c r="G16" s="3"/>
      <c r="H16" s="3"/>
      <c r="I16" s="3"/>
      <c r="J16" s="4"/>
      <c r="K16" s="4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</row>
    <row r="20" spans="1:11">
      <c r="A20" s="237" t="s">
        <v>5</v>
      </c>
      <c r="B20" s="237"/>
      <c r="C20" s="237"/>
      <c r="D20" s="1"/>
      <c r="E20" s="1"/>
      <c r="F20" s="1"/>
      <c r="G20" s="1"/>
      <c r="H20" s="1"/>
      <c r="I20" s="1"/>
      <c r="J20" s="2"/>
      <c r="K20" s="2"/>
    </row>
    <row r="21" spans="1:11">
      <c r="A21" s="235" t="s">
        <v>68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>
      <c r="A22" s="236" t="s">
        <v>6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</row>
    <row r="23" spans="1:11">
      <c r="A23" s="236" t="s">
        <v>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</row>
    <row r="24" spans="1:11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</row>
  </sheetData>
  <sheetProtection selectLockedCells="1" selectUnlockedCells="1"/>
  <mergeCells count="10">
    <mergeCell ref="A21:K21"/>
    <mergeCell ref="A22:K22"/>
    <mergeCell ref="A23:K23"/>
    <mergeCell ref="A24:K24"/>
    <mergeCell ref="A12:D12"/>
    <mergeCell ref="A13:K13"/>
    <mergeCell ref="A14:H14"/>
    <mergeCell ref="A15:K15"/>
    <mergeCell ref="A16:C16"/>
    <mergeCell ref="A20:C20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56"/>
  <sheetViews>
    <sheetView tabSelected="1" zoomScale="105" zoomScaleNormal="105" workbookViewId="0">
      <selection activeCell="A10" sqref="A10:G10"/>
    </sheetView>
  </sheetViews>
  <sheetFormatPr baseColWidth="10" defaultColWidth="11" defaultRowHeight="13.2"/>
  <cols>
    <col min="1" max="1" width="23.88671875" style="5" customWidth="1"/>
    <col min="2" max="2" width="9.44140625" style="5" customWidth="1"/>
    <col min="3" max="3" width="9" style="5" customWidth="1"/>
    <col min="4" max="6" width="7.44140625" style="5" customWidth="1"/>
    <col min="7" max="7" width="9" style="5" customWidth="1"/>
    <col min="8" max="8" width="8.44140625" style="5" customWidth="1"/>
    <col min="9" max="12" width="11" style="5" customWidth="1"/>
    <col min="13" max="14" width="12" style="5" customWidth="1"/>
    <col min="15" max="15" width="10.88671875" style="5" customWidth="1"/>
    <col min="16" max="16" width="19.33203125" style="5" customWidth="1"/>
    <col min="17" max="21" width="8.6640625" style="5" customWidth="1"/>
    <col min="22" max="22" width="9.44140625" style="5" customWidth="1"/>
    <col min="23" max="16384" width="11" style="5"/>
  </cols>
  <sheetData>
    <row r="6" spans="1:25" s="78" customFormat="1" ht="16.8">
      <c r="Q6" s="79"/>
    </row>
    <row r="7" spans="1:25" s="81" customFormat="1" ht="19.2">
      <c r="A7" s="80" t="s">
        <v>8</v>
      </c>
      <c r="B7" s="80"/>
      <c r="Q7" s="82"/>
    </row>
    <row r="8" spans="1:25" s="78" customFormat="1" ht="16.8"/>
    <row r="9" spans="1:25" s="78" customFormat="1" ht="16.8">
      <c r="I9" s="241"/>
      <c r="J9" s="241"/>
      <c r="K9" s="241"/>
      <c r="L9" s="241"/>
      <c r="M9" s="241"/>
      <c r="N9" s="83"/>
    </row>
    <row r="10" spans="1:25" s="75" customFormat="1" ht="31.95" customHeight="1">
      <c r="A10" s="249" t="s">
        <v>9</v>
      </c>
      <c r="B10" s="249"/>
      <c r="C10" s="249"/>
      <c r="D10" s="249"/>
      <c r="E10" s="249"/>
      <c r="F10" s="249"/>
      <c r="G10" s="249"/>
      <c r="I10" s="244" t="s">
        <v>85</v>
      </c>
      <c r="J10" s="245"/>
      <c r="K10" s="245"/>
      <c r="L10" s="245"/>
      <c r="M10" s="245"/>
      <c r="N10" s="245"/>
      <c r="O10" s="245"/>
      <c r="P10" s="85" t="s">
        <v>10</v>
      </c>
      <c r="Q10" s="86"/>
      <c r="R10" s="87"/>
      <c r="S10" s="87"/>
      <c r="T10" s="87"/>
      <c r="U10" s="87"/>
      <c r="V10" s="87"/>
    </row>
    <row r="11" spans="1:25" s="75" customFormat="1" ht="7.5" customHeight="1">
      <c r="C11" s="88"/>
      <c r="D11" s="88"/>
      <c r="E11" s="88"/>
      <c r="F11" s="88"/>
      <c r="R11" s="88"/>
      <c r="S11" s="88"/>
      <c r="T11" s="88"/>
      <c r="U11" s="88"/>
    </row>
    <row r="12" spans="1:25" s="75" customFormat="1" ht="14.85" customHeight="1">
      <c r="A12" s="242" t="s">
        <v>11</v>
      </c>
      <c r="B12" s="239" t="s">
        <v>74</v>
      </c>
      <c r="C12" s="239">
        <v>2020</v>
      </c>
      <c r="D12" s="239">
        <v>2021</v>
      </c>
      <c r="E12" s="239">
        <v>2022</v>
      </c>
      <c r="F12" s="239">
        <v>2023</v>
      </c>
      <c r="G12" s="247" t="s">
        <v>83</v>
      </c>
      <c r="P12" s="242" t="s">
        <v>76</v>
      </c>
      <c r="Q12" s="239" t="s">
        <v>74</v>
      </c>
      <c r="R12" s="239">
        <v>2020</v>
      </c>
      <c r="S12" s="239">
        <v>2021</v>
      </c>
      <c r="T12" s="239">
        <v>2022</v>
      </c>
      <c r="U12" s="239">
        <v>2023</v>
      </c>
      <c r="V12" s="247" t="s">
        <v>83</v>
      </c>
    </row>
    <row r="13" spans="1:25" s="75" customFormat="1" ht="23.1" customHeight="1">
      <c r="A13" s="243"/>
      <c r="B13" s="240"/>
      <c r="C13" s="240"/>
      <c r="D13" s="240"/>
      <c r="E13" s="240"/>
      <c r="F13" s="240"/>
      <c r="G13" s="248"/>
      <c r="I13" s="252"/>
      <c r="J13" s="252"/>
      <c r="K13" s="252"/>
      <c r="P13" s="243"/>
      <c r="Q13" s="240"/>
      <c r="R13" s="240"/>
      <c r="S13" s="240"/>
      <c r="T13" s="240"/>
      <c r="U13" s="240"/>
      <c r="V13" s="248"/>
      <c r="W13" s="89"/>
    </row>
    <row r="14" spans="1:25" s="9" customFormat="1" ht="12.6">
      <c r="A14" s="96" t="s">
        <v>13</v>
      </c>
      <c r="B14" s="77">
        <v>92.2</v>
      </c>
      <c r="C14" s="77">
        <v>92.268000000000001</v>
      </c>
      <c r="D14" s="77">
        <v>83.2</v>
      </c>
      <c r="E14" s="77">
        <v>84.7</v>
      </c>
      <c r="F14" s="77">
        <v>83.2</v>
      </c>
      <c r="G14" s="112">
        <f>F14/E14-1</f>
        <v>-1.7709563164108655E-2</v>
      </c>
      <c r="H14" s="12"/>
      <c r="P14" s="96" t="s">
        <v>13</v>
      </c>
      <c r="Q14" s="104">
        <v>1715</v>
      </c>
      <c r="R14" s="104">
        <v>1722</v>
      </c>
      <c r="S14" s="104">
        <v>1559</v>
      </c>
      <c r="T14" s="104">
        <v>1579</v>
      </c>
      <c r="U14" s="104">
        <v>1570</v>
      </c>
      <c r="V14" s="112">
        <f>U14/T14-1</f>
        <v>-5.6998100063331281E-3</v>
      </c>
      <c r="W14" s="11"/>
      <c r="X14" s="11"/>
      <c r="Y14" s="11"/>
    </row>
    <row r="15" spans="1:25" s="9" customFormat="1" ht="12.6">
      <c r="A15" s="96" t="s">
        <v>14</v>
      </c>
      <c r="B15" s="77">
        <v>103.4</v>
      </c>
      <c r="C15" s="77">
        <v>102.04300000000001</v>
      </c>
      <c r="D15" s="77">
        <v>99.600000000000009</v>
      </c>
      <c r="E15" s="77">
        <v>104.30000000000001</v>
      </c>
      <c r="F15" s="77">
        <v>94.600000000000009</v>
      </c>
      <c r="G15" s="112">
        <f t="shared" ref="G15:G17" si="0">F15/E15-1</f>
        <v>-9.3000958772770925E-2</v>
      </c>
      <c r="H15" s="12"/>
      <c r="P15" s="96" t="s">
        <v>14</v>
      </c>
      <c r="Q15" s="104">
        <v>1950</v>
      </c>
      <c r="R15" s="104">
        <v>1940</v>
      </c>
      <c r="S15" s="104">
        <v>1895</v>
      </c>
      <c r="T15" s="104">
        <v>1975</v>
      </c>
      <c r="U15" s="104">
        <v>1761</v>
      </c>
      <c r="V15" s="112">
        <f t="shared" ref="V15:V16" si="1">U15/T15-1</f>
        <v>-0.10835443037974679</v>
      </c>
      <c r="W15" s="11"/>
      <c r="X15" s="11"/>
      <c r="Y15" s="11"/>
    </row>
    <row r="16" spans="1:25" s="9" customFormat="1" ht="12.6">
      <c r="A16" s="96" t="s">
        <v>15</v>
      </c>
      <c r="B16" s="77">
        <v>142</v>
      </c>
      <c r="C16" s="77">
        <v>115.544</v>
      </c>
      <c r="D16" s="77">
        <v>163</v>
      </c>
      <c r="E16" s="77">
        <v>131.9</v>
      </c>
      <c r="F16" s="77">
        <v>131.1</v>
      </c>
      <c r="G16" s="112">
        <f t="shared" si="0"/>
        <v>-6.065200909780244E-3</v>
      </c>
      <c r="H16" s="12"/>
      <c r="P16" s="96" t="s">
        <v>15</v>
      </c>
      <c r="Q16" s="104">
        <v>2647</v>
      </c>
      <c r="R16" s="104">
        <v>2180</v>
      </c>
      <c r="S16" s="104">
        <v>3019</v>
      </c>
      <c r="T16" s="104">
        <v>2526</v>
      </c>
      <c r="U16" s="104">
        <v>2514</v>
      </c>
      <c r="V16" s="112">
        <f>U16/T16-1</f>
        <v>-4.7505938242280443E-3</v>
      </c>
      <c r="W16" s="11"/>
      <c r="X16" s="11"/>
      <c r="Y16" s="11"/>
    </row>
    <row r="17" spans="1:26" s="9" customFormat="1" ht="12.6">
      <c r="A17" s="96" t="s">
        <v>16</v>
      </c>
      <c r="B17" s="77">
        <v>130.30000000000001</v>
      </c>
      <c r="C17" s="77">
        <v>143.06</v>
      </c>
      <c r="D17" s="77">
        <v>120.4</v>
      </c>
      <c r="E17" s="77">
        <v>143.20000000000002</v>
      </c>
      <c r="F17" s="77">
        <v>115.60000000000001</v>
      </c>
      <c r="G17" s="112">
        <f t="shared" si="0"/>
        <v>-0.19273743016759781</v>
      </c>
      <c r="H17" s="12"/>
      <c r="P17" s="96" t="s">
        <v>16</v>
      </c>
      <c r="Q17" s="104">
        <v>2406</v>
      </c>
      <c r="R17" s="104">
        <v>2640</v>
      </c>
      <c r="S17" s="104">
        <v>2253</v>
      </c>
      <c r="T17" s="104">
        <v>2665</v>
      </c>
      <c r="U17" s="104">
        <v>2145</v>
      </c>
      <c r="V17" s="112">
        <f>U17/T17-1</f>
        <v>-0.19512195121951215</v>
      </c>
      <c r="W17" s="11"/>
      <c r="X17" s="11"/>
      <c r="Y17" s="11"/>
    </row>
    <row r="18" spans="1:26" s="9" customFormat="1" ht="12.6">
      <c r="A18" s="96" t="s">
        <v>17</v>
      </c>
      <c r="B18" s="77">
        <v>123.3</v>
      </c>
      <c r="C18" s="77">
        <v>109.295</v>
      </c>
      <c r="D18" s="77">
        <v>116.80000000000001</v>
      </c>
      <c r="E18" s="77">
        <v>114.2</v>
      </c>
      <c r="F18" s="77"/>
      <c r="G18" s="112"/>
      <c r="H18" s="12"/>
      <c r="P18" s="96" t="s">
        <v>17</v>
      </c>
      <c r="Q18" s="104">
        <v>2331</v>
      </c>
      <c r="R18" s="104">
        <v>2063</v>
      </c>
      <c r="S18" s="104">
        <v>2234</v>
      </c>
      <c r="T18" s="104">
        <v>2150</v>
      </c>
      <c r="U18" s="104"/>
      <c r="V18" s="112"/>
      <c r="W18" s="11"/>
      <c r="X18" s="11"/>
      <c r="Y18" s="11"/>
    </row>
    <row r="19" spans="1:26" s="9" customFormat="1" ht="12.6">
      <c r="A19" s="96" t="s">
        <v>18</v>
      </c>
      <c r="B19" s="77">
        <v>122.2</v>
      </c>
      <c r="C19" s="77">
        <v>115.874</v>
      </c>
      <c r="D19" s="77">
        <v>112</v>
      </c>
      <c r="E19" s="77">
        <v>109.2</v>
      </c>
      <c r="F19" s="77"/>
      <c r="G19" s="112"/>
      <c r="H19" s="12"/>
      <c r="P19" s="96" t="s">
        <v>18</v>
      </c>
      <c r="Q19" s="104">
        <v>2307</v>
      </c>
      <c r="R19" s="104">
        <v>2198</v>
      </c>
      <c r="S19" s="104">
        <v>2121</v>
      </c>
      <c r="T19" s="104">
        <v>2053</v>
      </c>
      <c r="U19" s="104"/>
      <c r="V19" s="112"/>
      <c r="W19" s="11"/>
      <c r="X19" s="11"/>
      <c r="Y19" s="11"/>
    </row>
    <row r="20" spans="1:26" s="10" customFormat="1" ht="12.9" customHeight="1">
      <c r="A20" s="96" t="s">
        <v>19</v>
      </c>
      <c r="B20" s="77">
        <v>111.8</v>
      </c>
      <c r="C20" s="77">
        <v>123.32</v>
      </c>
      <c r="D20" s="77">
        <v>124.80000000000001</v>
      </c>
      <c r="E20" s="77">
        <v>113.7</v>
      </c>
      <c r="F20" s="77"/>
      <c r="G20" s="112"/>
      <c r="H20" s="12"/>
      <c r="P20" s="96" t="s">
        <v>19</v>
      </c>
      <c r="Q20" s="104">
        <v>2090</v>
      </c>
      <c r="R20" s="104">
        <v>2396</v>
      </c>
      <c r="S20" s="104">
        <v>2404</v>
      </c>
      <c r="T20" s="104">
        <v>2166</v>
      </c>
      <c r="U20" s="104"/>
      <c r="V20" s="112"/>
      <c r="W20" s="11"/>
      <c r="X20" s="11"/>
      <c r="Y20" s="11"/>
    </row>
    <row r="21" spans="1:26" s="9" customFormat="1" ht="12.9" customHeight="1">
      <c r="A21" s="96" t="s">
        <v>20</v>
      </c>
      <c r="B21" s="77">
        <v>110.3</v>
      </c>
      <c r="C21" s="77">
        <v>95.257999999999996</v>
      </c>
      <c r="D21" s="77">
        <v>100.60000000000001</v>
      </c>
      <c r="E21" s="77">
        <v>105.7</v>
      </c>
      <c r="F21" s="77"/>
      <c r="G21" s="112"/>
      <c r="H21" s="12"/>
      <c r="P21" s="96" t="s">
        <v>20</v>
      </c>
      <c r="Q21" s="104">
        <v>2090</v>
      </c>
      <c r="R21" s="104">
        <v>1775</v>
      </c>
      <c r="S21" s="104">
        <v>1889</v>
      </c>
      <c r="T21" s="104">
        <v>2000</v>
      </c>
      <c r="U21" s="104"/>
      <c r="V21" s="112"/>
      <c r="W21" s="11"/>
      <c r="X21" s="11"/>
      <c r="Y21" s="11"/>
    </row>
    <row r="22" spans="1:26" s="9" customFormat="1" ht="12.9" customHeight="1">
      <c r="A22" s="96" t="s">
        <v>21</v>
      </c>
      <c r="B22" s="77">
        <v>95.8</v>
      </c>
      <c r="C22" s="77">
        <v>82.128</v>
      </c>
      <c r="D22" s="77">
        <v>81.400000000000006</v>
      </c>
      <c r="E22" s="77">
        <v>85.9</v>
      </c>
      <c r="F22" s="77"/>
      <c r="G22" s="112"/>
      <c r="H22" s="12"/>
      <c r="P22" s="96" t="s">
        <v>21</v>
      </c>
      <c r="Q22" s="104">
        <v>1832</v>
      </c>
      <c r="R22" s="104">
        <v>1551</v>
      </c>
      <c r="S22" s="104">
        <v>1543</v>
      </c>
      <c r="T22" s="104">
        <v>1623</v>
      </c>
      <c r="U22" s="104"/>
      <c r="V22" s="112"/>
      <c r="W22" s="11"/>
      <c r="X22" s="11"/>
      <c r="Y22" s="11"/>
    </row>
    <row r="23" spans="1:26" s="9" customFormat="1" ht="12.9" customHeight="1">
      <c r="A23" s="96" t="s">
        <v>22</v>
      </c>
      <c r="B23" s="77">
        <v>85.2</v>
      </c>
      <c r="C23" s="77">
        <v>73.866</v>
      </c>
      <c r="D23" s="77">
        <v>69</v>
      </c>
      <c r="E23" s="77">
        <v>74.400000000000006</v>
      </c>
      <c r="F23" s="77"/>
      <c r="G23" s="112"/>
      <c r="H23" s="12"/>
      <c r="P23" s="96" t="s">
        <v>22</v>
      </c>
      <c r="Q23" s="104">
        <v>1612</v>
      </c>
      <c r="R23" s="104">
        <v>1391</v>
      </c>
      <c r="S23" s="104">
        <v>1301</v>
      </c>
      <c r="T23" s="104">
        <v>1429</v>
      </c>
      <c r="U23" s="104"/>
      <c r="V23" s="112"/>
      <c r="W23" s="11"/>
      <c r="X23" s="11"/>
      <c r="Y23" s="11"/>
    </row>
    <row r="24" spans="1:26" s="9" customFormat="1" ht="12.9" customHeight="1">
      <c r="A24" s="96" t="s">
        <v>23</v>
      </c>
      <c r="B24" s="77">
        <v>76</v>
      </c>
      <c r="C24" s="77">
        <v>68.432000000000002</v>
      </c>
      <c r="D24" s="77">
        <v>74.2</v>
      </c>
      <c r="E24" s="77">
        <v>69.600000000000009</v>
      </c>
      <c r="F24" s="77"/>
      <c r="G24" s="112"/>
      <c r="H24" s="12"/>
      <c r="P24" s="96" t="s">
        <v>23</v>
      </c>
      <c r="Q24" s="104">
        <v>1433</v>
      </c>
      <c r="R24" s="104">
        <v>1297</v>
      </c>
      <c r="S24" s="104">
        <v>1408</v>
      </c>
      <c r="T24" s="104">
        <v>1333</v>
      </c>
      <c r="U24" s="104"/>
      <c r="V24" s="112"/>
      <c r="W24" s="11"/>
      <c r="X24" s="11"/>
      <c r="Y24" s="11"/>
    </row>
    <row r="25" spans="1:26" s="9" customFormat="1" ht="12.9" customHeight="1">
      <c r="A25" s="97" t="s">
        <v>24</v>
      </c>
      <c r="B25" s="77">
        <v>85.9</v>
      </c>
      <c r="C25" s="77">
        <v>86.087000000000003</v>
      </c>
      <c r="D25" s="77">
        <v>86.800000000000011</v>
      </c>
      <c r="E25" s="77">
        <v>77.300000000000011</v>
      </c>
      <c r="F25" s="77"/>
      <c r="G25" s="102"/>
      <c r="H25" s="12"/>
      <c r="P25" s="97" t="s">
        <v>24</v>
      </c>
      <c r="Q25" s="104">
        <v>1590</v>
      </c>
      <c r="R25" s="104">
        <v>1601</v>
      </c>
      <c r="S25" s="104">
        <v>1620</v>
      </c>
      <c r="T25" s="104">
        <v>1445</v>
      </c>
      <c r="U25" s="104"/>
      <c r="V25" s="102"/>
      <c r="W25" s="11"/>
      <c r="X25" s="11"/>
      <c r="Y25" s="11"/>
    </row>
    <row r="26" spans="1:26" s="9" customFormat="1" ht="12.9" customHeight="1">
      <c r="A26" s="98" t="s">
        <v>25</v>
      </c>
      <c r="B26" s="76"/>
      <c r="C26" s="76">
        <f>(C21+C14+C15+C16+C17+C18+C19+C20)</f>
        <v>896.66200000000003</v>
      </c>
      <c r="D26" s="76">
        <f>(D21+D14+D15+D16+D17+D18+D19+D20)</f>
        <v>920.40000000000009</v>
      </c>
      <c r="E26" s="76">
        <f>(E21+E14+E15+E16+E17+E18+E19+E20)</f>
        <v>906.9000000000002</v>
      </c>
      <c r="F26" s="76"/>
      <c r="G26" s="223"/>
      <c r="H26" s="12"/>
      <c r="P26" s="98" t="s">
        <v>25</v>
      </c>
      <c r="Q26" s="76"/>
      <c r="R26" s="76">
        <f>(R21+R14+R15+R16+R17+R18+R19+R20)</f>
        <v>16914</v>
      </c>
      <c r="S26" s="76">
        <f>(S21+S14+S15+S16+S17+S18+S19+S20)</f>
        <v>17374</v>
      </c>
      <c r="T26" s="76">
        <f>(T21+T14+T15+T16+T17+T18+T19+T20)</f>
        <v>17114</v>
      </c>
      <c r="U26" s="76"/>
      <c r="V26" s="223"/>
      <c r="W26" s="11"/>
      <c r="X26" s="11"/>
      <c r="Y26" s="11"/>
    </row>
    <row r="27" spans="1:26" ht="13.8">
      <c r="A27" s="99" t="s">
        <v>66</v>
      </c>
      <c r="B27" s="95"/>
      <c r="C27" s="95">
        <f>(C14+C15+C16+C17+C18+C19+C20+C21+C22+C23+C24+C25)</f>
        <v>1207.1750000000002</v>
      </c>
      <c r="D27" s="95">
        <f>(D14+D15+D16+D17+D18+D19+D20+D21+D22+D23+D24+D25)</f>
        <v>1231.8</v>
      </c>
      <c r="E27" s="95">
        <f>(E14+E15+E16+E17+E18+E19+E20+E21+E22+E23+E24+E25)</f>
        <v>1214.1000000000001</v>
      </c>
      <c r="F27" s="95"/>
      <c r="G27" s="103"/>
      <c r="P27" s="99" t="s">
        <v>66</v>
      </c>
      <c r="Q27" s="95"/>
      <c r="R27" s="95">
        <f>(R14+R15+R16+R17+R18+R19+R20+R21+R22+R23+R24+R25)</f>
        <v>22754</v>
      </c>
      <c r="S27" s="95">
        <f>(S14+S15+S16+S17+S18+S19+S20+S21+S22+S23+S24+S25)</f>
        <v>23246</v>
      </c>
      <c r="T27" s="95">
        <f>(T14+T15+T16+T17+T18+T19+T20+T21+T22+T23+T24+T25)</f>
        <v>22944</v>
      </c>
      <c r="U27" s="95"/>
      <c r="V27" s="103"/>
      <c r="W27" s="11"/>
      <c r="X27" s="11"/>
    </row>
    <row r="28" spans="1:26" ht="13.8">
      <c r="A28" s="88" t="s">
        <v>67</v>
      </c>
      <c r="B28" s="65"/>
      <c r="C28" s="100"/>
      <c r="D28" s="100">
        <f>D27/C27-1</f>
        <v>2.0398865118975928E-2</v>
      </c>
      <c r="E28" s="100">
        <f>E27/D27-1</f>
        <v>-1.4369215781782629E-2</v>
      </c>
      <c r="F28" s="100"/>
      <c r="G28" s="100">
        <f>(F14+F15+F16+F17)/(E14+E15+E16+E17)-1</f>
        <v>-8.5326438267614768E-2</v>
      </c>
      <c r="P28" s="88" t="s">
        <v>67</v>
      </c>
      <c r="Q28" s="65"/>
      <c r="R28" s="100"/>
      <c r="S28" s="100">
        <f>S27/R27-1</f>
        <v>2.1622571855497874E-2</v>
      </c>
      <c r="T28" s="100">
        <f>T27/S27-1</f>
        <v>-1.2991482405575128E-2</v>
      </c>
      <c r="U28" s="100"/>
      <c r="V28" s="100">
        <f>(U14+U15+U16+U17)/(T14+T15+T16+T17)-1</f>
        <v>-8.6335048599199493E-2</v>
      </c>
      <c r="W28" s="11"/>
      <c r="X28" s="11"/>
    </row>
    <row r="29" spans="1:26">
      <c r="A29" s="10"/>
      <c r="B29" s="65"/>
      <c r="C29" s="69"/>
      <c r="D29" s="69"/>
      <c r="E29" s="69"/>
      <c r="F29" s="69"/>
      <c r="G29" s="66"/>
      <c r="P29" s="10"/>
      <c r="Q29" s="65"/>
      <c r="R29" s="69"/>
      <c r="S29" s="133"/>
      <c r="T29" s="133"/>
      <c r="U29" s="234"/>
      <c r="V29" s="133"/>
      <c r="W29" s="11"/>
      <c r="X29" s="11"/>
    </row>
    <row r="30" spans="1:26" s="78" customFormat="1" ht="16.8">
      <c r="A30" s="78" t="s">
        <v>26</v>
      </c>
      <c r="F30" s="70"/>
      <c r="G30" s="221"/>
      <c r="J30" s="94" t="s">
        <v>26</v>
      </c>
      <c r="P30" s="78" t="s">
        <v>26</v>
      </c>
      <c r="Y30" s="90"/>
      <c r="Z30" s="90"/>
    </row>
    <row r="31" spans="1:26" s="78" customFormat="1" ht="16.8">
      <c r="D31" s="200"/>
      <c r="E31" s="200"/>
      <c r="U31" s="70"/>
      <c r="Y31" s="90"/>
      <c r="Z31" s="90"/>
    </row>
    <row r="32" spans="1:26" s="78" customFormat="1" ht="16.8">
      <c r="Y32" s="90"/>
      <c r="Z32" s="90"/>
    </row>
    <row r="33" spans="1:26" s="78" customFormat="1" ht="23.4" customHeight="1">
      <c r="A33" s="246" t="s">
        <v>94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Y33" s="90"/>
      <c r="Z33" s="90"/>
    </row>
    <row r="34" spans="1:26" s="78" customFormat="1" ht="15.75" customHeight="1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Y34" s="90"/>
      <c r="Z34" s="90"/>
    </row>
    <row r="35" spans="1:26" s="78" customFormat="1" ht="25.35" customHeight="1"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87"/>
      <c r="Y35" s="90"/>
      <c r="Z35" s="90"/>
    </row>
    <row r="36" spans="1:26" s="75" customFormat="1" ht="19.2">
      <c r="A36" s="84" t="s">
        <v>27</v>
      </c>
      <c r="B36" s="92"/>
      <c r="C36" s="93"/>
      <c r="D36" s="93"/>
      <c r="E36" s="93"/>
      <c r="F36" s="93"/>
      <c r="G36" s="93"/>
      <c r="P36" s="84" t="s">
        <v>28</v>
      </c>
      <c r="Q36" s="86"/>
      <c r="R36" s="87"/>
      <c r="S36" s="87"/>
      <c r="T36" s="87"/>
      <c r="U36" s="87"/>
      <c r="V36" s="87"/>
      <c r="Y36" s="90"/>
      <c r="Z36" s="90"/>
    </row>
    <row r="37" spans="1:26" s="9" customFormat="1" ht="12.75" customHeight="1">
      <c r="A37" s="105" t="s">
        <v>84</v>
      </c>
      <c r="B37" s="84"/>
      <c r="C37" s="106">
        <f>C53/$C$27</f>
        <v>0.26839522024561474</v>
      </c>
      <c r="D37" s="106">
        <f>D53/$D$27</f>
        <v>0.28803377171618766</v>
      </c>
      <c r="E37" s="106">
        <f>E53/$E$27</f>
        <v>0.31060044477390653</v>
      </c>
      <c r="F37" s="10"/>
      <c r="H37" s="253"/>
      <c r="I37" s="253"/>
      <c r="J37" s="253"/>
      <c r="K37" s="253"/>
      <c r="L37" s="253"/>
      <c r="M37" s="253"/>
      <c r="N37" s="62"/>
      <c r="O37" s="6"/>
      <c r="R37" s="10"/>
      <c r="S37" s="10"/>
      <c r="T37" s="10"/>
      <c r="U37" s="10"/>
      <c r="Y37" s="13"/>
      <c r="Z37" s="13"/>
    </row>
    <row r="38" spans="1:26" s="9" customFormat="1" ht="14.7" customHeight="1">
      <c r="A38" s="242" t="s">
        <v>11</v>
      </c>
      <c r="B38" s="239" t="s">
        <v>74</v>
      </c>
      <c r="C38" s="239">
        <v>2020</v>
      </c>
      <c r="D38" s="239">
        <v>2021</v>
      </c>
      <c r="E38" s="239">
        <v>2022</v>
      </c>
      <c r="F38" s="239">
        <v>2023</v>
      </c>
      <c r="G38" s="247" t="s">
        <v>83</v>
      </c>
      <c r="P38" s="242" t="s">
        <v>76</v>
      </c>
      <c r="Q38" s="239" t="s">
        <v>74</v>
      </c>
      <c r="R38" s="239">
        <v>2020</v>
      </c>
      <c r="S38" s="239">
        <v>2021</v>
      </c>
      <c r="T38" s="239">
        <v>2022</v>
      </c>
      <c r="U38" s="239">
        <v>2023</v>
      </c>
      <c r="V38" s="247" t="s">
        <v>83</v>
      </c>
      <c r="Y38" s="13"/>
      <c r="Z38" s="13"/>
    </row>
    <row r="39" spans="1:26" s="9" customFormat="1" ht="18.600000000000001" customHeight="1">
      <c r="A39" s="243"/>
      <c r="B39" s="240"/>
      <c r="C39" s="240"/>
      <c r="D39" s="240"/>
      <c r="E39" s="240"/>
      <c r="F39" s="240"/>
      <c r="G39" s="248"/>
      <c r="J39" s="71"/>
      <c r="K39" s="72" t="s">
        <v>71</v>
      </c>
      <c r="L39" s="71"/>
      <c r="M39" s="71"/>
      <c r="N39" s="71"/>
      <c r="O39" s="71"/>
      <c r="P39" s="243"/>
      <c r="Q39" s="240"/>
      <c r="R39" s="240"/>
      <c r="S39" s="240"/>
      <c r="T39" s="240"/>
      <c r="U39" s="240"/>
      <c r="V39" s="248"/>
      <c r="Y39" s="13"/>
      <c r="Z39" s="13"/>
    </row>
    <row r="40" spans="1:26" s="9" customFormat="1" ht="13.8">
      <c r="A40" s="96" t="s">
        <v>13</v>
      </c>
      <c r="B40" s="77">
        <v>24.2</v>
      </c>
      <c r="C40" s="77">
        <v>24.9</v>
      </c>
      <c r="D40" s="77">
        <v>23.200000000000003</v>
      </c>
      <c r="E40" s="77">
        <v>25</v>
      </c>
      <c r="F40" s="77">
        <v>26.3</v>
      </c>
      <c r="G40" s="112">
        <f>F40/E40-1</f>
        <v>5.2000000000000046E-2</v>
      </c>
      <c r="H40" s="70"/>
      <c r="J40" s="250"/>
      <c r="K40" s="250"/>
      <c r="L40" s="250"/>
      <c r="M40" s="250"/>
      <c r="N40" s="250"/>
      <c r="O40" s="251"/>
      <c r="P40" s="96" t="s">
        <v>13</v>
      </c>
      <c r="Q40" s="104">
        <v>457</v>
      </c>
      <c r="R40" s="104">
        <v>473</v>
      </c>
      <c r="S40" s="104">
        <v>447</v>
      </c>
      <c r="T40" s="104">
        <v>485</v>
      </c>
      <c r="U40" s="104">
        <v>511</v>
      </c>
      <c r="V40" s="112">
        <f>U40/T40-1</f>
        <v>5.3608247422680444E-2</v>
      </c>
      <c r="W40" s="11"/>
      <c r="X40" s="11"/>
      <c r="Y40" s="11"/>
      <c r="Z40" s="13"/>
    </row>
    <row r="41" spans="1:26" s="9" customFormat="1" ht="13.8">
      <c r="A41" s="96" t="s">
        <v>14</v>
      </c>
      <c r="B41" s="77">
        <v>28.1</v>
      </c>
      <c r="C41" s="77">
        <v>28.4</v>
      </c>
      <c r="D41" s="77">
        <v>27.400000000000002</v>
      </c>
      <c r="E41" s="77">
        <v>32</v>
      </c>
      <c r="F41" s="77">
        <v>30</v>
      </c>
      <c r="G41" s="112">
        <f t="shared" ref="G41:G43" si="2">F41/E41-1</f>
        <v>-6.25E-2</v>
      </c>
      <c r="H41" s="11"/>
      <c r="I41" s="64"/>
      <c r="J41" s="71"/>
      <c r="K41" s="71" t="s">
        <v>69</v>
      </c>
      <c r="L41" s="71"/>
      <c r="M41" s="71"/>
      <c r="N41" s="71"/>
      <c r="O41" s="71"/>
      <c r="P41" s="96" t="s">
        <v>14</v>
      </c>
      <c r="Q41" s="104">
        <v>528</v>
      </c>
      <c r="R41" s="104">
        <v>546</v>
      </c>
      <c r="S41" s="104">
        <v>530</v>
      </c>
      <c r="T41" s="104">
        <v>618</v>
      </c>
      <c r="U41" s="104">
        <v>543</v>
      </c>
      <c r="V41" s="112">
        <f t="shared" ref="V41:V43" si="3">U41/T41-1</f>
        <v>-0.12135922330097082</v>
      </c>
      <c r="W41" s="11"/>
      <c r="X41" s="11"/>
      <c r="Y41" s="11"/>
      <c r="Z41" s="13"/>
    </row>
    <row r="42" spans="1:26" s="9" customFormat="1" ht="13.8">
      <c r="A42" s="96" t="s">
        <v>15</v>
      </c>
      <c r="B42" s="77">
        <v>37.299999999999997</v>
      </c>
      <c r="C42" s="77">
        <v>32.700000000000003</v>
      </c>
      <c r="D42" s="77">
        <v>44.400000000000006</v>
      </c>
      <c r="E42" s="77">
        <v>45.5</v>
      </c>
      <c r="F42" s="77">
        <v>43.400000000000006</v>
      </c>
      <c r="G42" s="112">
        <f t="shared" si="2"/>
        <v>-4.615384615384599E-2</v>
      </c>
      <c r="H42" s="11"/>
      <c r="I42" s="70"/>
      <c r="J42" s="71"/>
      <c r="K42" s="73" t="s">
        <v>72</v>
      </c>
      <c r="L42" s="71"/>
      <c r="M42" s="71"/>
      <c r="N42" s="71"/>
      <c r="O42" s="71"/>
      <c r="P42" s="96" t="s">
        <v>15</v>
      </c>
      <c r="Q42" s="104">
        <v>691</v>
      </c>
      <c r="R42" s="104">
        <v>621</v>
      </c>
      <c r="S42" s="104">
        <v>835</v>
      </c>
      <c r="T42" s="104">
        <v>875</v>
      </c>
      <c r="U42" s="104">
        <v>843</v>
      </c>
      <c r="V42" s="112">
        <f t="shared" si="3"/>
        <v>-3.6571428571428588E-2</v>
      </c>
      <c r="W42" s="11"/>
      <c r="X42" s="11"/>
      <c r="Y42" s="11"/>
      <c r="Z42" s="13"/>
    </row>
    <row r="43" spans="1:26" s="9" customFormat="1" ht="13.8">
      <c r="A43" s="96" t="s">
        <v>16</v>
      </c>
      <c r="B43" s="77">
        <v>36</v>
      </c>
      <c r="C43" s="77">
        <v>39</v>
      </c>
      <c r="D43" s="77">
        <v>39</v>
      </c>
      <c r="E43" s="77">
        <v>47.2</v>
      </c>
      <c r="F43" s="77">
        <v>37.700000000000003</v>
      </c>
      <c r="G43" s="112">
        <f t="shared" si="2"/>
        <v>-0.20127118644067798</v>
      </c>
      <c r="H43" s="11"/>
      <c r="J43" s="74"/>
      <c r="K43" s="71" t="s">
        <v>73</v>
      </c>
      <c r="L43" s="71"/>
      <c r="M43" s="71"/>
      <c r="N43" s="71"/>
      <c r="O43" s="71"/>
      <c r="P43" s="96" t="s">
        <v>16</v>
      </c>
      <c r="Q43" s="104">
        <v>670</v>
      </c>
      <c r="R43" s="104">
        <v>728</v>
      </c>
      <c r="S43" s="104">
        <v>741</v>
      </c>
      <c r="T43" s="104">
        <v>889</v>
      </c>
      <c r="U43" s="104">
        <v>705</v>
      </c>
      <c r="V43" s="112">
        <f t="shared" si="3"/>
        <v>-0.20697412823397077</v>
      </c>
      <c r="W43" s="11"/>
      <c r="X43" s="11"/>
      <c r="Y43" s="11"/>
      <c r="Z43" s="13"/>
    </row>
    <row r="44" spans="1:26" s="9" customFormat="1" ht="12.6">
      <c r="A44" s="96" t="s">
        <v>17</v>
      </c>
      <c r="B44" s="77">
        <v>33.700000000000003</v>
      </c>
      <c r="C44" s="77">
        <v>28.9</v>
      </c>
      <c r="D44" s="77">
        <v>34.4</v>
      </c>
      <c r="E44" s="77">
        <v>36.9</v>
      </c>
      <c r="F44" s="77"/>
      <c r="G44" s="112"/>
      <c r="H44" s="11"/>
      <c r="K44" s="10" t="s">
        <v>70</v>
      </c>
      <c r="O44" s="14"/>
      <c r="P44" s="96" t="s">
        <v>17</v>
      </c>
      <c r="Q44" s="104">
        <v>644</v>
      </c>
      <c r="R44" s="104">
        <v>557</v>
      </c>
      <c r="S44" s="104">
        <v>667</v>
      </c>
      <c r="T44" s="104">
        <v>702</v>
      </c>
      <c r="U44" s="104"/>
      <c r="V44" s="112"/>
      <c r="W44" s="11"/>
      <c r="X44" s="11"/>
      <c r="Y44" s="11"/>
    </row>
    <row r="45" spans="1:26" s="9" customFormat="1" ht="12.6">
      <c r="A45" s="96" t="s">
        <v>18</v>
      </c>
      <c r="B45" s="77">
        <v>30.7</v>
      </c>
      <c r="C45" s="77">
        <v>29.2</v>
      </c>
      <c r="D45" s="77">
        <v>29.6</v>
      </c>
      <c r="E45" s="77">
        <v>33.5</v>
      </c>
      <c r="F45" s="77"/>
      <c r="G45" s="112"/>
      <c r="H45" s="11"/>
      <c r="O45" s="14"/>
      <c r="P45" s="96" t="s">
        <v>18</v>
      </c>
      <c r="Q45" s="104">
        <v>586</v>
      </c>
      <c r="R45" s="104">
        <v>565</v>
      </c>
      <c r="S45" s="104">
        <v>577</v>
      </c>
      <c r="T45" s="104">
        <v>643</v>
      </c>
      <c r="U45" s="104"/>
      <c r="V45" s="112"/>
      <c r="W45" s="11"/>
      <c r="X45" s="11"/>
      <c r="Y45" s="11"/>
    </row>
    <row r="46" spans="1:26" s="10" customFormat="1" ht="12.9" customHeight="1">
      <c r="A46" s="96" t="s">
        <v>19</v>
      </c>
      <c r="B46" s="77">
        <v>28.3</v>
      </c>
      <c r="C46" s="77">
        <v>27.2</v>
      </c>
      <c r="D46" s="77">
        <v>39.6</v>
      </c>
      <c r="E46" s="77">
        <v>34.5</v>
      </c>
      <c r="F46" s="77"/>
      <c r="G46" s="112"/>
      <c r="H46" s="11"/>
      <c r="O46" s="14"/>
      <c r="P46" s="96" t="s">
        <v>19</v>
      </c>
      <c r="Q46" s="104">
        <v>537</v>
      </c>
      <c r="R46" s="104">
        <v>586</v>
      </c>
      <c r="S46" s="104">
        <v>785</v>
      </c>
      <c r="T46" s="104">
        <v>676</v>
      </c>
      <c r="U46" s="104"/>
      <c r="V46" s="112"/>
      <c r="W46" s="11"/>
      <c r="X46" s="11"/>
      <c r="Y46" s="11"/>
    </row>
    <row r="47" spans="1:26" s="9" customFormat="1" ht="12.9" customHeight="1">
      <c r="A47" s="96" t="s">
        <v>20</v>
      </c>
      <c r="B47" s="77">
        <v>29.4</v>
      </c>
      <c r="C47" s="77">
        <v>27.9</v>
      </c>
      <c r="D47" s="77">
        <v>27.8</v>
      </c>
      <c r="E47" s="77">
        <v>31.5</v>
      </c>
      <c r="F47" s="77"/>
      <c r="G47" s="112"/>
      <c r="H47" s="11"/>
      <c r="O47" s="14"/>
      <c r="P47" s="96" t="s">
        <v>20</v>
      </c>
      <c r="Q47" s="104">
        <v>573</v>
      </c>
      <c r="R47" s="104">
        <v>521</v>
      </c>
      <c r="S47" s="104">
        <v>528</v>
      </c>
      <c r="T47" s="104">
        <v>610</v>
      </c>
      <c r="U47" s="104"/>
      <c r="V47" s="112"/>
      <c r="W47" s="11"/>
      <c r="X47" s="11"/>
      <c r="Y47" s="11"/>
    </row>
    <row r="48" spans="1:26" s="9" customFormat="1" ht="12.9" customHeight="1">
      <c r="A48" s="96" t="s">
        <v>21</v>
      </c>
      <c r="B48" s="77">
        <v>25.2</v>
      </c>
      <c r="C48" s="77">
        <v>22</v>
      </c>
      <c r="D48" s="77">
        <v>23.8</v>
      </c>
      <c r="E48" s="77">
        <v>24</v>
      </c>
      <c r="F48" s="77"/>
      <c r="G48" s="112"/>
      <c r="H48" s="11"/>
      <c r="O48" s="14"/>
      <c r="P48" s="96" t="s">
        <v>21</v>
      </c>
      <c r="Q48" s="104">
        <v>491</v>
      </c>
      <c r="R48" s="104">
        <v>425</v>
      </c>
      <c r="S48" s="104">
        <v>454</v>
      </c>
      <c r="T48" s="104">
        <v>463</v>
      </c>
      <c r="U48" s="104"/>
      <c r="V48" s="112"/>
      <c r="W48" s="11"/>
      <c r="X48" s="11"/>
      <c r="Y48" s="11"/>
    </row>
    <row r="49" spans="1:26" s="9" customFormat="1" ht="12.9" customHeight="1">
      <c r="A49" s="96" t="s">
        <v>22</v>
      </c>
      <c r="B49" s="77">
        <v>22</v>
      </c>
      <c r="C49" s="77">
        <v>19.100000000000001</v>
      </c>
      <c r="D49" s="77">
        <v>18.400000000000002</v>
      </c>
      <c r="E49" s="77">
        <v>21.200000000000003</v>
      </c>
      <c r="F49" s="77"/>
      <c r="G49" s="112"/>
      <c r="H49" s="11"/>
      <c r="O49" s="14"/>
      <c r="P49" s="96" t="s">
        <v>22</v>
      </c>
      <c r="Q49" s="104">
        <v>419</v>
      </c>
      <c r="R49" s="104">
        <v>367</v>
      </c>
      <c r="S49" s="104">
        <v>351</v>
      </c>
      <c r="T49" s="104">
        <v>423</v>
      </c>
      <c r="U49" s="104"/>
      <c r="V49" s="112"/>
      <c r="W49" s="11"/>
      <c r="X49" s="11"/>
      <c r="Y49" s="11"/>
    </row>
    <row r="50" spans="1:26" s="9" customFormat="1" ht="12.9" customHeight="1">
      <c r="A50" s="96" t="s">
        <v>23</v>
      </c>
      <c r="B50" s="77">
        <v>20.2</v>
      </c>
      <c r="C50" s="77">
        <v>19</v>
      </c>
      <c r="D50" s="77">
        <v>21.200000000000003</v>
      </c>
      <c r="E50" s="77">
        <v>20.900000000000002</v>
      </c>
      <c r="F50" s="77"/>
      <c r="G50" s="112"/>
      <c r="H50" s="11"/>
      <c r="O50" s="14"/>
      <c r="P50" s="96" t="s">
        <v>23</v>
      </c>
      <c r="Q50" s="104">
        <v>382</v>
      </c>
      <c r="R50" s="104">
        <v>378</v>
      </c>
      <c r="S50" s="104">
        <v>412</v>
      </c>
      <c r="T50" s="104">
        <v>405</v>
      </c>
      <c r="U50" s="104"/>
      <c r="V50" s="112"/>
      <c r="W50" s="11"/>
      <c r="X50" s="11"/>
      <c r="Y50" s="11"/>
    </row>
    <row r="51" spans="1:26" s="9" customFormat="1" ht="12.9" customHeight="1">
      <c r="A51" s="97" t="s">
        <v>24</v>
      </c>
      <c r="B51" s="77">
        <v>24.1</v>
      </c>
      <c r="C51" s="77">
        <v>25.7</v>
      </c>
      <c r="D51" s="77">
        <v>26</v>
      </c>
      <c r="E51" s="77">
        <v>24.900000000000002</v>
      </c>
      <c r="F51" s="77"/>
      <c r="G51" s="102"/>
      <c r="H51" s="11"/>
      <c r="K51" s="5"/>
      <c r="O51" s="14"/>
      <c r="P51" s="97" t="s">
        <v>24</v>
      </c>
      <c r="Q51" s="104">
        <v>447</v>
      </c>
      <c r="R51" s="104">
        <v>488</v>
      </c>
      <c r="S51" s="104">
        <v>498</v>
      </c>
      <c r="T51" s="104">
        <v>473</v>
      </c>
      <c r="U51" s="104"/>
      <c r="V51" s="102"/>
      <c r="W51" s="11"/>
      <c r="X51" s="11"/>
      <c r="Y51" s="11"/>
    </row>
    <row r="52" spans="1:26" s="9" customFormat="1" ht="12.9" customHeight="1">
      <c r="A52" s="98" t="s">
        <v>25</v>
      </c>
      <c r="B52" s="76"/>
      <c r="C52" s="76">
        <f>(C47+C40+C41+C42+C43+C44+C45+C46)</f>
        <v>238.19999999999996</v>
      </c>
      <c r="D52" s="76">
        <f>(D47+D40+D41+D42+D43+D44+D45+D46)</f>
        <v>265.40000000000003</v>
      </c>
      <c r="E52" s="76">
        <f>(E47+E40+E41+E42+E43+E44+E45+E46)</f>
        <v>286.10000000000002</v>
      </c>
      <c r="F52" s="76"/>
      <c r="G52" s="223"/>
      <c r="H52" s="11"/>
      <c r="K52" s="5"/>
      <c r="O52" s="14"/>
      <c r="P52" s="98" t="s">
        <v>25</v>
      </c>
      <c r="Q52" s="76"/>
      <c r="R52" s="76">
        <f>(R47+R40+R41+R42+R43+R44+R45+R46)</f>
        <v>4597</v>
      </c>
      <c r="S52" s="76">
        <f>(S47+S40+S41+S42+S43+S44+S45+S46)</f>
        <v>5110</v>
      </c>
      <c r="T52" s="76">
        <f>(T47+T40+T41+T42+T43+T44+T45+T46)</f>
        <v>5498</v>
      </c>
      <c r="U52" s="76"/>
      <c r="V52" s="223"/>
      <c r="W52" s="11"/>
      <c r="X52" s="11"/>
      <c r="Y52" s="11"/>
    </row>
    <row r="53" spans="1:26" s="9" customFormat="1" ht="12.9" customHeight="1">
      <c r="A53" s="99" t="s">
        <v>66</v>
      </c>
      <c r="B53" s="95"/>
      <c r="C53" s="95">
        <f>(C40+C41+C42+C43+C44+C45+C46+C47+C48+C49+C50+C51)</f>
        <v>324</v>
      </c>
      <c r="D53" s="95">
        <f>(D40+D41+D42+D43+D44+D45+D46+D47+D48+D49+D50+D51)</f>
        <v>354.79999999999995</v>
      </c>
      <c r="E53" s="95">
        <f>(E40+E41+E42+E43+E44+E45+E46+E47+E48+E49+E50+E51)</f>
        <v>377.09999999999997</v>
      </c>
      <c r="F53" s="95"/>
      <c r="G53" s="103"/>
      <c r="I53" s="64"/>
      <c r="J53" s="14"/>
      <c r="K53" s="5"/>
      <c r="P53" s="99" t="s">
        <v>66</v>
      </c>
      <c r="Q53" s="95"/>
      <c r="R53" s="95">
        <f>(R40+R41+R42+R43+R44+R45+R46+R47+R48+R49+R50+R51)</f>
        <v>6255</v>
      </c>
      <c r="S53" s="95">
        <f>(S40+S41+S42+S43+S44+S45+S46+S47+S48+S49+S50+S51)</f>
        <v>6825</v>
      </c>
      <c r="T53" s="95">
        <f>(T40+T41+T42+T43+T44+T45+T46+T47+T48+T49+T50+T51)</f>
        <v>7262</v>
      </c>
      <c r="U53" s="95"/>
      <c r="V53" s="103"/>
      <c r="W53" s="11"/>
      <c r="X53" s="11"/>
      <c r="Y53" s="11"/>
    </row>
    <row r="54" spans="1:26" s="9" customFormat="1" ht="12.9" customHeight="1">
      <c r="A54" s="88" t="s">
        <v>67</v>
      </c>
      <c r="B54" s="65"/>
      <c r="C54" s="100"/>
      <c r="D54" s="100">
        <f>D53/C53-1</f>
        <v>9.5061728395061662E-2</v>
      </c>
      <c r="E54" s="100">
        <f>E53/D53-1</f>
        <v>6.2852311161217589E-2</v>
      </c>
      <c r="F54" s="100"/>
      <c r="G54" s="100">
        <f>(F40+F41+F42+F43)/(E40+E41+E42+E43)-1</f>
        <v>-8.2164328657314489E-2</v>
      </c>
      <c r="I54" s="64"/>
      <c r="J54" s="14"/>
      <c r="K54" s="5"/>
      <c r="P54" s="88" t="s">
        <v>67</v>
      </c>
      <c r="Q54" s="65"/>
      <c r="R54" s="100"/>
      <c r="S54" s="100">
        <f>S53/R53-1</f>
        <v>9.1127098321343025E-2</v>
      </c>
      <c r="T54" s="100">
        <f>T53/S53-1</f>
        <v>6.4029304029304068E-2</v>
      </c>
      <c r="U54" s="100"/>
      <c r="V54" s="100">
        <f>(U40+U41+U42+U43)/(T40+T41+T42+T43)-1</f>
        <v>-9.2431112661318426E-2</v>
      </c>
      <c r="W54" s="11"/>
      <c r="X54" s="11"/>
      <c r="Y54" s="11"/>
    </row>
    <row r="55" spans="1:26" s="9" customFormat="1" ht="12.9" customHeight="1">
      <c r="A55" s="10"/>
      <c r="B55" s="65"/>
      <c r="C55" s="69"/>
      <c r="D55" s="69"/>
      <c r="E55" s="69"/>
      <c r="F55" s="69"/>
      <c r="G55" s="66"/>
      <c r="I55" s="64"/>
      <c r="J55" s="14"/>
      <c r="K55" s="5"/>
      <c r="P55" s="10"/>
      <c r="Q55" s="65"/>
      <c r="R55" s="65"/>
      <c r="S55" s="65"/>
      <c r="T55" s="65"/>
      <c r="U55" s="65"/>
      <c r="V55" s="66"/>
      <c r="W55" s="11"/>
      <c r="X55" s="11"/>
      <c r="Y55" s="11"/>
    </row>
    <row r="56" spans="1:26" s="78" customFormat="1" ht="16.8">
      <c r="A56" s="78" t="s">
        <v>26</v>
      </c>
      <c r="J56" s="94"/>
      <c r="P56" s="78" t="s">
        <v>26</v>
      </c>
      <c r="Y56" s="90"/>
      <c r="Z56" s="90"/>
    </row>
  </sheetData>
  <sheetProtection selectLockedCells="1" selectUnlockedCells="1"/>
  <mergeCells count="37">
    <mergeCell ref="J40:O40"/>
    <mergeCell ref="R38:R39"/>
    <mergeCell ref="P38:P39"/>
    <mergeCell ref="I13:K13"/>
    <mergeCell ref="A33:V33"/>
    <mergeCell ref="C35:P35"/>
    <mergeCell ref="H37:M37"/>
    <mergeCell ref="U12:U13"/>
    <mergeCell ref="F38:F39"/>
    <mergeCell ref="D38:D39"/>
    <mergeCell ref="U38:U39"/>
    <mergeCell ref="B38:B39"/>
    <mergeCell ref="C12:C13"/>
    <mergeCell ref="C38:C39"/>
    <mergeCell ref="F12:F13"/>
    <mergeCell ref="V38:V39"/>
    <mergeCell ref="I9:M9"/>
    <mergeCell ref="Q38:Q39"/>
    <mergeCell ref="P12:P13"/>
    <mergeCell ref="Q12:Q13"/>
    <mergeCell ref="I10:O10"/>
    <mergeCell ref="A34:V34"/>
    <mergeCell ref="G38:G39"/>
    <mergeCell ref="A38:A39"/>
    <mergeCell ref="R12:R13"/>
    <mergeCell ref="A10:G10"/>
    <mergeCell ref="A12:A13"/>
    <mergeCell ref="B12:B13"/>
    <mergeCell ref="S12:S13"/>
    <mergeCell ref="G12:G13"/>
    <mergeCell ref="V12:V13"/>
    <mergeCell ref="D12:D13"/>
    <mergeCell ref="S38:S39"/>
    <mergeCell ref="E12:E13"/>
    <mergeCell ref="T12:T13"/>
    <mergeCell ref="E38:E39"/>
    <mergeCell ref="T38:T39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57"/>
  <sheetViews>
    <sheetView zoomScale="90" zoomScaleNormal="90" workbookViewId="0">
      <selection activeCell="M7" sqref="M7"/>
    </sheetView>
  </sheetViews>
  <sheetFormatPr baseColWidth="10" defaultColWidth="11.5546875" defaultRowHeight="13.2"/>
  <cols>
    <col min="1" max="1" width="32.6640625" style="5" customWidth="1"/>
    <col min="2" max="3" width="9.109375" style="5" customWidth="1"/>
    <col min="4" max="4" width="7.88671875" style="5" customWidth="1"/>
    <col min="5" max="5" width="8.6640625" style="5" customWidth="1"/>
    <col min="6" max="6" width="7.88671875" style="5" customWidth="1"/>
    <col min="7" max="7" width="9.109375" style="5" customWidth="1"/>
    <col min="8" max="15" width="11.5546875" style="5"/>
    <col min="16" max="16" width="19.33203125" style="5" customWidth="1"/>
    <col min="17" max="17" width="9.33203125" style="5" customWidth="1"/>
    <col min="18" max="21" width="7.88671875" style="6" customWidth="1"/>
    <col min="22" max="22" width="8.6640625" style="6" customWidth="1"/>
    <col min="23" max="23" width="7.88671875" style="5" customWidth="1"/>
    <col min="24" max="24" width="6.33203125" style="5" customWidth="1"/>
    <col min="25" max="25" width="6.88671875" style="5" customWidth="1"/>
    <col min="26" max="16384" width="11.5546875" style="5"/>
  </cols>
  <sheetData>
    <row r="6" spans="1:25">
      <c r="M6" s="31"/>
      <c r="Q6" s="6"/>
    </row>
    <row r="7" spans="1:25" s="81" customFormat="1" ht="19.2">
      <c r="A7" s="80" t="s">
        <v>47</v>
      </c>
      <c r="B7" s="80"/>
      <c r="C7" s="80"/>
      <c r="Q7" s="82"/>
      <c r="R7" s="82"/>
      <c r="S7" s="82"/>
      <c r="T7" s="82"/>
      <c r="U7" s="82"/>
      <c r="V7" s="82"/>
    </row>
    <row r="9" spans="1:25" ht="6" customHeight="1">
      <c r="I9" s="254"/>
      <c r="J9" s="254"/>
      <c r="K9" s="254"/>
      <c r="L9" s="254"/>
      <c r="M9" s="254"/>
      <c r="N9" s="63"/>
    </row>
    <row r="10" spans="1:25" s="75" customFormat="1" ht="30" customHeight="1">
      <c r="A10" s="249" t="s">
        <v>48</v>
      </c>
      <c r="B10" s="249"/>
      <c r="C10" s="249"/>
      <c r="D10" s="249"/>
      <c r="E10" s="249"/>
      <c r="F10" s="249"/>
      <c r="G10" s="249"/>
      <c r="H10" s="257" t="s">
        <v>86</v>
      </c>
      <c r="I10" s="257"/>
      <c r="J10" s="257"/>
      <c r="K10" s="257"/>
      <c r="L10" s="257"/>
      <c r="M10" s="257"/>
      <c r="N10" s="257"/>
      <c r="P10" s="85" t="s">
        <v>49</v>
      </c>
      <c r="Q10" s="86"/>
      <c r="R10" s="79"/>
      <c r="S10" s="79"/>
      <c r="T10" s="79"/>
      <c r="U10" s="79"/>
      <c r="V10" s="79"/>
    </row>
    <row r="11" spans="1:25" s="9" customFormat="1" ht="7.5" customHeight="1">
      <c r="D11" s="10"/>
      <c r="E11" s="10"/>
      <c r="F11" s="10"/>
      <c r="R11" s="50"/>
      <c r="S11" s="50"/>
      <c r="T11" s="50"/>
      <c r="U11" s="50"/>
      <c r="V11" s="51"/>
    </row>
    <row r="12" spans="1:25" s="9" customFormat="1" ht="14.85" customHeight="1">
      <c r="A12" s="242" t="s">
        <v>11</v>
      </c>
      <c r="B12" s="255" t="s">
        <v>74</v>
      </c>
      <c r="C12" s="239">
        <v>2020</v>
      </c>
      <c r="D12" s="239">
        <v>2021</v>
      </c>
      <c r="E12" s="239">
        <v>2022</v>
      </c>
      <c r="F12" s="239">
        <v>2023</v>
      </c>
      <c r="G12" s="247" t="s">
        <v>83</v>
      </c>
      <c r="P12" s="242" t="s">
        <v>76</v>
      </c>
      <c r="Q12" s="239" t="s">
        <v>74</v>
      </c>
      <c r="R12" s="239">
        <v>2020</v>
      </c>
      <c r="S12" s="239">
        <v>2021</v>
      </c>
      <c r="T12" s="239">
        <v>2022</v>
      </c>
      <c r="U12" s="239">
        <v>2023</v>
      </c>
      <c r="V12" s="247" t="s">
        <v>83</v>
      </c>
    </row>
    <row r="13" spans="1:25" s="9" customFormat="1" ht="23.1" customHeight="1">
      <c r="A13" s="243"/>
      <c r="B13" s="256"/>
      <c r="C13" s="240"/>
      <c r="D13" s="240"/>
      <c r="E13" s="240"/>
      <c r="F13" s="240"/>
      <c r="G13" s="248"/>
      <c r="I13" s="258"/>
      <c r="J13" s="258"/>
      <c r="K13" s="258"/>
      <c r="P13" s="243"/>
      <c r="Q13" s="240"/>
      <c r="R13" s="240"/>
      <c r="S13" s="240"/>
      <c r="T13" s="240"/>
      <c r="U13" s="240"/>
      <c r="V13" s="248"/>
    </row>
    <row r="14" spans="1:25" s="9" customFormat="1" ht="12.6">
      <c r="A14" s="96" t="s">
        <v>13</v>
      </c>
      <c r="B14" s="77">
        <v>81.2</v>
      </c>
      <c r="C14" s="77">
        <v>82.5</v>
      </c>
      <c r="D14" s="77">
        <v>74.2</v>
      </c>
      <c r="E14" s="77">
        <v>76.600000000000009</v>
      </c>
      <c r="F14" s="77">
        <v>74</v>
      </c>
      <c r="G14" s="112">
        <f>F14/E14-1</f>
        <v>-3.3942558746736351E-2</v>
      </c>
      <c r="H14" s="12"/>
      <c r="O14" s="15"/>
      <c r="P14" s="96" t="s">
        <v>13</v>
      </c>
      <c r="Q14" s="104">
        <v>1438</v>
      </c>
      <c r="R14" s="104">
        <v>1479</v>
      </c>
      <c r="S14" s="104">
        <v>1325</v>
      </c>
      <c r="T14" s="104">
        <v>1374</v>
      </c>
      <c r="U14" s="104">
        <v>1338</v>
      </c>
      <c r="V14" s="112">
        <f>U14/T14-1</f>
        <v>-2.6200873362445365E-2</v>
      </c>
      <c r="W14" s="11"/>
      <c r="X14" s="11"/>
      <c r="Y14" s="11"/>
    </row>
    <row r="15" spans="1:25" s="9" customFormat="1" ht="12.6">
      <c r="A15" s="96" t="s">
        <v>14</v>
      </c>
      <c r="B15" s="77">
        <v>91.1</v>
      </c>
      <c r="C15" s="77">
        <v>90.3</v>
      </c>
      <c r="D15" s="77">
        <v>89</v>
      </c>
      <c r="E15" s="77">
        <v>95</v>
      </c>
      <c r="F15" s="77">
        <v>85</v>
      </c>
      <c r="G15" s="112">
        <f t="shared" ref="G15:G17" si="0">F15/E15-1</f>
        <v>-0.10526315789473684</v>
      </c>
      <c r="H15" s="12"/>
      <c r="O15" s="15"/>
      <c r="P15" s="96" t="s">
        <v>14</v>
      </c>
      <c r="Q15" s="104">
        <v>1640</v>
      </c>
      <c r="R15" s="104">
        <v>1635</v>
      </c>
      <c r="S15" s="104">
        <v>1620</v>
      </c>
      <c r="T15" s="104">
        <v>1736</v>
      </c>
      <c r="U15" s="104">
        <v>1557</v>
      </c>
      <c r="V15" s="112">
        <f t="shared" ref="V15:V17" si="1">U15/T15-1</f>
        <v>-0.10311059907834097</v>
      </c>
      <c r="W15" s="11"/>
      <c r="X15" s="11"/>
      <c r="Y15" s="11"/>
    </row>
    <row r="16" spans="1:25" s="9" customFormat="1" ht="12.6">
      <c r="A16" s="96" t="s">
        <v>15</v>
      </c>
      <c r="B16" s="77">
        <v>129.1</v>
      </c>
      <c r="C16" s="77">
        <v>106.8</v>
      </c>
      <c r="D16" s="77">
        <v>152.20000000000002</v>
      </c>
      <c r="E16" s="77">
        <v>120.9</v>
      </c>
      <c r="F16" s="77">
        <v>120.4</v>
      </c>
      <c r="G16" s="112">
        <f t="shared" si="0"/>
        <v>-4.1356492969396585E-3</v>
      </c>
      <c r="H16" s="12"/>
      <c r="O16" s="15"/>
      <c r="P16" s="96" t="s">
        <v>15</v>
      </c>
      <c r="Q16" s="104">
        <v>2320</v>
      </c>
      <c r="R16" s="104">
        <v>1958</v>
      </c>
      <c r="S16" s="104">
        <v>2742</v>
      </c>
      <c r="T16" s="104">
        <v>2232</v>
      </c>
      <c r="U16" s="104">
        <v>2236</v>
      </c>
      <c r="V16" s="112">
        <f t="shared" si="1"/>
        <v>1.7921146953405742E-3</v>
      </c>
      <c r="W16" s="11"/>
      <c r="X16" s="11"/>
      <c r="Y16" s="11"/>
    </row>
    <row r="17" spans="1:25" s="9" customFormat="1" ht="12.6">
      <c r="A17" s="96" t="s">
        <v>16</v>
      </c>
      <c r="B17" s="77">
        <v>117.8</v>
      </c>
      <c r="C17" s="77">
        <v>132.9</v>
      </c>
      <c r="D17" s="77">
        <v>109</v>
      </c>
      <c r="E17" s="77">
        <v>133.9</v>
      </c>
      <c r="F17" s="77">
        <v>106.4</v>
      </c>
      <c r="G17" s="112">
        <f t="shared" si="0"/>
        <v>-0.20537714712471988</v>
      </c>
      <c r="H17" s="12"/>
      <c r="O17" s="15"/>
      <c r="P17" s="96" t="s">
        <v>16</v>
      </c>
      <c r="Q17" s="104">
        <v>2089</v>
      </c>
      <c r="R17" s="104">
        <v>2380</v>
      </c>
      <c r="S17" s="104">
        <v>1956</v>
      </c>
      <c r="T17" s="104">
        <v>2423</v>
      </c>
      <c r="U17" s="104">
        <v>1911</v>
      </c>
      <c r="V17" s="112">
        <f t="shared" si="1"/>
        <v>-0.21130829550144448</v>
      </c>
      <c r="W17" s="11"/>
      <c r="X17" s="11"/>
      <c r="Y17" s="11"/>
    </row>
    <row r="18" spans="1:25" s="9" customFormat="1" ht="12.6">
      <c r="A18" s="96" t="s">
        <v>17</v>
      </c>
      <c r="B18" s="77">
        <v>108.4</v>
      </c>
      <c r="C18" s="77">
        <v>96.2</v>
      </c>
      <c r="D18" s="77">
        <v>103.60000000000001</v>
      </c>
      <c r="E18" s="77">
        <v>100.30000000000001</v>
      </c>
      <c r="F18" s="77"/>
      <c r="G18" s="112"/>
      <c r="H18" s="12"/>
      <c r="O18" s="15"/>
      <c r="P18" s="96" t="s">
        <v>17</v>
      </c>
      <c r="Q18" s="104">
        <v>1960</v>
      </c>
      <c r="R18" s="104">
        <v>1728</v>
      </c>
      <c r="S18" s="104">
        <v>1893</v>
      </c>
      <c r="T18" s="104">
        <v>1800</v>
      </c>
      <c r="U18" s="104"/>
      <c r="V18" s="112"/>
      <c r="W18" s="11"/>
      <c r="X18" s="11"/>
      <c r="Y18" s="11"/>
    </row>
    <row r="19" spans="1:25" s="9" customFormat="1" ht="12.6">
      <c r="A19" s="96" t="s">
        <v>18</v>
      </c>
      <c r="B19" s="77">
        <v>106.1</v>
      </c>
      <c r="C19" s="77">
        <v>101.6</v>
      </c>
      <c r="D19" s="77">
        <v>97.800000000000011</v>
      </c>
      <c r="E19" s="77">
        <v>94.100000000000009</v>
      </c>
      <c r="F19" s="77"/>
      <c r="G19" s="112"/>
      <c r="H19" s="12"/>
      <c r="O19" s="15"/>
      <c r="P19" s="96" t="s">
        <v>18</v>
      </c>
      <c r="Q19" s="104">
        <v>1911</v>
      </c>
      <c r="R19" s="104">
        <v>1837</v>
      </c>
      <c r="S19" s="104">
        <v>1766</v>
      </c>
      <c r="T19" s="104">
        <v>1674</v>
      </c>
      <c r="U19" s="104"/>
      <c r="V19" s="112"/>
      <c r="W19" s="11"/>
      <c r="X19" s="11"/>
      <c r="Y19" s="11"/>
    </row>
    <row r="20" spans="1:25" s="10" customFormat="1" ht="12.9" customHeight="1">
      <c r="A20" s="96" t="s">
        <v>19</v>
      </c>
      <c r="B20" s="77">
        <v>97.8</v>
      </c>
      <c r="C20" s="77">
        <v>109.6</v>
      </c>
      <c r="D20" s="77">
        <v>111.4</v>
      </c>
      <c r="E20" s="77">
        <v>99.9</v>
      </c>
      <c r="F20" s="77"/>
      <c r="G20" s="112"/>
      <c r="H20" s="12"/>
      <c r="O20" s="15"/>
      <c r="P20" s="96" t="s">
        <v>19</v>
      </c>
      <c r="Q20" s="104">
        <v>1742</v>
      </c>
      <c r="R20" s="104">
        <v>2038</v>
      </c>
      <c r="S20" s="104">
        <v>2071</v>
      </c>
      <c r="T20" s="104">
        <v>1823</v>
      </c>
      <c r="U20" s="104"/>
      <c r="V20" s="112"/>
      <c r="W20" s="11"/>
      <c r="X20" s="11"/>
      <c r="Y20" s="11"/>
    </row>
    <row r="21" spans="1:25" s="9" customFormat="1" ht="12.9" customHeight="1">
      <c r="A21" s="96" t="s">
        <v>20</v>
      </c>
      <c r="B21" s="77">
        <v>96</v>
      </c>
      <c r="C21" s="77">
        <v>80.599999999999994</v>
      </c>
      <c r="D21" s="77">
        <v>89.600000000000009</v>
      </c>
      <c r="E21" s="77">
        <v>90.800000000000011</v>
      </c>
      <c r="F21" s="77"/>
      <c r="G21" s="112"/>
      <c r="H21" s="12"/>
      <c r="O21" s="15"/>
      <c r="P21" s="96" t="s">
        <v>41</v>
      </c>
      <c r="Q21" s="104">
        <v>1729</v>
      </c>
      <c r="R21" s="104">
        <v>1437</v>
      </c>
      <c r="S21" s="104">
        <v>1618</v>
      </c>
      <c r="T21" s="104">
        <v>1627</v>
      </c>
      <c r="U21" s="104"/>
      <c r="V21" s="112"/>
      <c r="W21" s="11"/>
      <c r="X21" s="11"/>
      <c r="Y21" s="11"/>
    </row>
    <row r="22" spans="1:25" s="9" customFormat="1" ht="12.9" customHeight="1">
      <c r="A22" s="96" t="s">
        <v>21</v>
      </c>
      <c r="B22" s="77">
        <v>82.3</v>
      </c>
      <c r="C22" s="77">
        <v>70.599999999999994</v>
      </c>
      <c r="D22" s="77">
        <v>70.600000000000009</v>
      </c>
      <c r="E22" s="77">
        <v>73.7</v>
      </c>
      <c r="F22" s="77"/>
      <c r="G22" s="112"/>
      <c r="H22" s="12"/>
      <c r="O22" s="15"/>
      <c r="P22" s="96" t="s">
        <v>21</v>
      </c>
      <c r="Q22" s="104">
        <v>1496</v>
      </c>
      <c r="R22" s="104">
        <v>1261</v>
      </c>
      <c r="S22" s="104">
        <v>1267</v>
      </c>
      <c r="T22" s="104">
        <v>1326</v>
      </c>
      <c r="U22" s="104"/>
      <c r="V22" s="112"/>
      <c r="W22" s="11"/>
      <c r="X22" s="11"/>
      <c r="Y22" s="11"/>
    </row>
    <row r="23" spans="1:25" s="9" customFormat="1" ht="12.9" customHeight="1">
      <c r="A23" s="96" t="s">
        <v>22</v>
      </c>
      <c r="B23" s="77">
        <v>72.400000000000006</v>
      </c>
      <c r="C23" s="77">
        <v>63</v>
      </c>
      <c r="D23" s="77">
        <v>59.2</v>
      </c>
      <c r="E23" s="77">
        <v>62.400000000000006</v>
      </c>
      <c r="F23" s="77"/>
      <c r="G23" s="112"/>
      <c r="H23" s="12"/>
      <c r="O23" s="15"/>
      <c r="P23" s="96" t="s">
        <v>22</v>
      </c>
      <c r="Q23" s="104">
        <v>1290</v>
      </c>
      <c r="R23" s="104">
        <v>1121</v>
      </c>
      <c r="S23" s="104">
        <v>1061</v>
      </c>
      <c r="T23" s="104">
        <v>1132</v>
      </c>
      <c r="U23" s="104"/>
      <c r="V23" s="112"/>
      <c r="W23" s="11"/>
      <c r="X23" s="11"/>
      <c r="Y23" s="11"/>
    </row>
    <row r="24" spans="1:25" s="9" customFormat="1" ht="12.9" customHeight="1">
      <c r="A24" s="96" t="s">
        <v>23</v>
      </c>
      <c r="B24" s="77">
        <v>64.2</v>
      </c>
      <c r="C24" s="77">
        <v>58.2</v>
      </c>
      <c r="D24" s="77">
        <v>64.600000000000009</v>
      </c>
      <c r="E24" s="77">
        <v>59</v>
      </c>
      <c r="F24" s="77"/>
      <c r="G24" s="112"/>
      <c r="H24" s="12"/>
      <c r="O24" s="15"/>
      <c r="P24" s="96" t="s">
        <v>23</v>
      </c>
      <c r="Q24" s="104">
        <v>1138</v>
      </c>
      <c r="R24" s="104">
        <v>1036</v>
      </c>
      <c r="S24" s="104">
        <v>1158</v>
      </c>
      <c r="T24" s="104">
        <v>1065</v>
      </c>
      <c r="U24" s="104"/>
      <c r="V24" s="112"/>
      <c r="W24" s="11"/>
      <c r="X24" s="11"/>
      <c r="Y24" s="11"/>
    </row>
    <row r="25" spans="1:25" s="9" customFormat="1" ht="12.9" customHeight="1">
      <c r="A25" s="97" t="s">
        <v>24</v>
      </c>
      <c r="B25" s="77">
        <v>75</v>
      </c>
      <c r="C25" s="77">
        <v>75.400000000000006</v>
      </c>
      <c r="D25" s="77">
        <v>76.800000000000011</v>
      </c>
      <c r="E25" s="77">
        <v>68.400000000000006</v>
      </c>
      <c r="F25" s="77"/>
      <c r="G25" s="112"/>
      <c r="H25" s="12"/>
      <c r="O25" s="15"/>
      <c r="P25" s="97" t="s">
        <v>24</v>
      </c>
      <c r="Q25" s="104">
        <v>1311</v>
      </c>
      <c r="R25" s="104">
        <v>1326</v>
      </c>
      <c r="S25" s="104">
        <v>1361</v>
      </c>
      <c r="T25" s="104">
        <v>1218</v>
      </c>
      <c r="U25" s="104"/>
      <c r="V25" s="112"/>
      <c r="W25" s="11"/>
      <c r="X25" s="11"/>
      <c r="Y25" s="11"/>
    </row>
    <row r="26" spans="1:25" s="9" customFormat="1" ht="12.9" customHeight="1">
      <c r="A26" s="98" t="s">
        <v>25</v>
      </c>
      <c r="B26" s="76"/>
      <c r="C26" s="76">
        <f>(C14+C15+C16+C17+C18+C19+C20+C21)</f>
        <v>800.5</v>
      </c>
      <c r="D26" s="76">
        <f>(D14+D15+D16+D17+D18+D19+D20+D21)</f>
        <v>826.8</v>
      </c>
      <c r="E26" s="76">
        <f>(E14+E15+E16+E17+E18+E19+E20+E21)</f>
        <v>811.5</v>
      </c>
      <c r="F26" s="76"/>
      <c r="G26" s="223"/>
      <c r="H26" s="12"/>
      <c r="O26" s="15"/>
      <c r="P26" s="98" t="s">
        <v>25</v>
      </c>
      <c r="Q26" s="76"/>
      <c r="R26" s="76">
        <f>(R14+R15+R16+R17+R18+R19+R20+R21)</f>
        <v>14492</v>
      </c>
      <c r="S26" s="76">
        <f>(S14+S15+S16+S17+S18+S19+S20+S21)</f>
        <v>14991</v>
      </c>
      <c r="T26" s="76">
        <f>(T14+T15+T16+T17+T18+T19+T20+T21)</f>
        <v>14689</v>
      </c>
      <c r="U26" s="76"/>
      <c r="V26" s="223"/>
      <c r="W26" s="11"/>
      <c r="X26" s="11"/>
      <c r="Y26" s="11"/>
    </row>
    <row r="27" spans="1:25" ht="19.2">
      <c r="A27" s="99" t="s">
        <v>66</v>
      </c>
      <c r="B27" s="95"/>
      <c r="C27" s="95">
        <f>(C14+C15+C16+C17+C18+C19+C20+C21+C22+C23+C24+C25)</f>
        <v>1067.7</v>
      </c>
      <c r="D27" s="95">
        <f>(D14+D15+D16+D17+D18+D19+D20+D21+D22+D23+D24+D25)</f>
        <v>1098</v>
      </c>
      <c r="E27" s="95">
        <f>(E14+E15+E16+E17+E18+E19+E20+E21+E22+E23+E24+E25)</f>
        <v>1075</v>
      </c>
      <c r="F27" s="95"/>
      <c r="G27" s="103"/>
      <c r="I27" s="81" t="s">
        <v>26</v>
      </c>
      <c r="P27" s="99" t="s">
        <v>66</v>
      </c>
      <c r="Q27" s="95"/>
      <c r="R27" s="95">
        <f>(R14+R15+R16+R17+R18+R19+R20+R21+R22+R23+R24+R25)</f>
        <v>19236</v>
      </c>
      <c r="S27" s="95">
        <f>(S14+S15+S16+S17+S18+S19+S20+S21+S22+S23+S24+S25)</f>
        <v>19838</v>
      </c>
      <c r="T27" s="95">
        <f>(T14+T15+T16+T17+T18+T19+T20+T21+T22+T23+T24+T25)</f>
        <v>19430</v>
      </c>
      <c r="U27" s="95"/>
      <c r="V27" s="103"/>
      <c r="W27" s="11"/>
      <c r="X27" s="11"/>
      <c r="Y27" s="34"/>
    </row>
    <row r="28" spans="1:25" ht="13.8">
      <c r="A28" s="88" t="s">
        <v>67</v>
      </c>
      <c r="B28" s="65"/>
      <c r="C28" s="65"/>
      <c r="D28" s="100">
        <f>D27/C27-1</f>
        <v>2.8378758078111854E-2</v>
      </c>
      <c r="E28" s="100">
        <f>E27/D27-1</f>
        <v>-2.0947176684881552E-2</v>
      </c>
      <c r="F28" s="100"/>
      <c r="G28" s="100">
        <f>(F14+F15+F16+F17)/(E14+E15+E16+E17)-1</f>
        <v>-9.5215759849906267E-2</v>
      </c>
      <c r="P28" s="88" t="s">
        <v>67</v>
      </c>
      <c r="Q28" s="65"/>
      <c r="R28" s="100"/>
      <c r="S28" s="100">
        <f>S27/R27-1</f>
        <v>3.1295487627365448E-2</v>
      </c>
      <c r="T28" s="100">
        <f>T27/S27-1</f>
        <v>-2.0566589373928856E-2</v>
      </c>
      <c r="U28" s="100"/>
      <c r="V28" s="100">
        <f>(U14+U15+U16+U17)/(T14+T15+T16+T17)-1</f>
        <v>-9.3110109465550539E-2</v>
      </c>
      <c r="W28" s="11"/>
      <c r="X28" s="11"/>
      <c r="Y28" s="34"/>
    </row>
    <row r="29" spans="1:25">
      <c r="A29" s="10"/>
      <c r="B29" s="65"/>
      <c r="C29" s="65"/>
      <c r="D29" s="69"/>
      <c r="E29" s="69"/>
      <c r="F29" s="70"/>
      <c r="G29" s="67"/>
      <c r="P29" s="10"/>
      <c r="Q29" s="65"/>
      <c r="R29" s="69"/>
      <c r="S29" s="219"/>
      <c r="T29" s="219"/>
      <c r="U29" s="219"/>
      <c r="V29" s="219"/>
      <c r="W29" s="11"/>
      <c r="X29" s="11"/>
      <c r="Y29" s="34"/>
    </row>
    <row r="30" spans="1:25" s="78" customFormat="1" ht="16.8">
      <c r="A30" s="78" t="s">
        <v>26</v>
      </c>
      <c r="B30" s="88"/>
      <c r="C30" s="88"/>
      <c r="P30" s="78" t="s">
        <v>26</v>
      </c>
      <c r="R30" s="79"/>
      <c r="S30" s="79"/>
      <c r="T30" s="79"/>
      <c r="U30" s="79"/>
      <c r="V30" s="79"/>
    </row>
    <row r="31" spans="1:25">
      <c r="K31" s="13"/>
    </row>
    <row r="32" spans="1:25">
      <c r="V32" s="220"/>
    </row>
    <row r="33" spans="1:25" s="78" customFormat="1" ht="20.399999999999999" customHeight="1">
      <c r="A33" s="246" t="s">
        <v>93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</row>
    <row r="34" spans="1:25" s="78" customFormat="1" ht="15.75" customHeight="1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</row>
    <row r="35" spans="1:25" s="78" customFormat="1" ht="25.35" customHeight="1"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87"/>
      <c r="R35" s="79"/>
      <c r="S35" s="79"/>
      <c r="T35" s="79"/>
      <c r="U35" s="79"/>
      <c r="V35" s="79"/>
    </row>
    <row r="36" spans="1:25" s="75" customFormat="1" ht="19.2">
      <c r="A36" s="84" t="s">
        <v>50</v>
      </c>
      <c r="B36" s="92"/>
      <c r="C36" s="92"/>
      <c r="D36" s="93"/>
      <c r="E36" s="93"/>
      <c r="F36" s="93"/>
      <c r="G36" s="93"/>
      <c r="P36" s="84" t="s">
        <v>51</v>
      </c>
      <c r="Q36" s="86"/>
      <c r="R36" s="79"/>
      <c r="S36" s="79"/>
      <c r="T36" s="79"/>
      <c r="U36" s="79"/>
      <c r="V36" s="79"/>
    </row>
    <row r="37" spans="1:25" s="9" customFormat="1" ht="12.75" customHeight="1">
      <c r="A37" s="105" t="s">
        <v>84</v>
      </c>
      <c r="B37" s="228"/>
      <c r="C37" s="106">
        <f>C53/$C$27</f>
        <v>0.25812494146295778</v>
      </c>
      <c r="D37" s="106">
        <f>D53/$D$27</f>
        <v>0.28069216757741344</v>
      </c>
      <c r="E37" s="106">
        <f>E53/$E$27</f>
        <v>0.31088372093023253</v>
      </c>
      <c r="F37" s="10"/>
      <c r="H37" s="253"/>
      <c r="I37" s="253"/>
      <c r="J37" s="253"/>
      <c r="K37" s="253"/>
      <c r="L37" s="253"/>
      <c r="M37" s="253"/>
      <c r="N37" s="62"/>
      <c r="O37" s="6"/>
      <c r="R37" s="50"/>
      <c r="S37" s="50"/>
      <c r="T37" s="50"/>
      <c r="U37" s="50"/>
      <c r="V37" s="51"/>
    </row>
    <row r="38" spans="1:25" s="9" customFormat="1" ht="14.7" customHeight="1">
      <c r="A38" s="242" t="s">
        <v>11</v>
      </c>
      <c r="B38" s="239" t="s">
        <v>80</v>
      </c>
      <c r="C38" s="239">
        <v>2020</v>
      </c>
      <c r="D38" s="239">
        <v>2021</v>
      </c>
      <c r="E38" s="239">
        <v>2022</v>
      </c>
      <c r="F38" s="239">
        <v>2023</v>
      </c>
      <c r="G38" s="247" t="s">
        <v>83</v>
      </c>
      <c r="P38" s="242" t="s">
        <v>76</v>
      </c>
      <c r="Q38" s="239" t="s">
        <v>74</v>
      </c>
      <c r="R38" s="239">
        <v>2020</v>
      </c>
      <c r="S38" s="239">
        <v>2021</v>
      </c>
      <c r="T38" s="239">
        <v>2022</v>
      </c>
      <c r="U38" s="239">
        <v>2023</v>
      </c>
      <c r="V38" s="247" t="s">
        <v>83</v>
      </c>
    </row>
    <row r="39" spans="1:25" s="9" customFormat="1" ht="20.85" customHeight="1">
      <c r="A39" s="243"/>
      <c r="B39" s="240"/>
      <c r="C39" s="240"/>
      <c r="D39" s="240"/>
      <c r="E39" s="240"/>
      <c r="F39" s="240"/>
      <c r="G39" s="248"/>
      <c r="P39" s="243"/>
      <c r="Q39" s="240"/>
      <c r="R39" s="240"/>
      <c r="S39" s="240"/>
      <c r="T39" s="240"/>
      <c r="U39" s="240"/>
      <c r="V39" s="248"/>
    </row>
    <row r="40" spans="1:25" s="9" customFormat="1" ht="13.8">
      <c r="A40" s="96" t="s">
        <v>13</v>
      </c>
      <c r="B40" s="77">
        <v>21.703666666666667</v>
      </c>
      <c r="C40" s="77">
        <v>21.5</v>
      </c>
      <c r="D40" s="77">
        <v>19.600000000000001</v>
      </c>
      <c r="E40" s="77">
        <v>21.6</v>
      </c>
      <c r="F40" s="77">
        <v>22.900000000000002</v>
      </c>
      <c r="G40" s="112">
        <f>F40/E40-1</f>
        <v>6.0185185185185119E-2</v>
      </c>
      <c r="H40" s="70"/>
      <c r="I40" s="11"/>
      <c r="O40" s="15"/>
      <c r="P40" s="96" t="s">
        <v>13</v>
      </c>
      <c r="Q40" s="104">
        <v>364</v>
      </c>
      <c r="R40" s="104">
        <v>390</v>
      </c>
      <c r="S40" s="104">
        <v>356</v>
      </c>
      <c r="T40" s="104">
        <v>397</v>
      </c>
      <c r="U40" s="104">
        <v>425</v>
      </c>
      <c r="V40" s="112">
        <f>U40/T40-1</f>
        <v>7.0528967254408048E-2</v>
      </c>
      <c r="W40" s="11"/>
      <c r="X40" s="11"/>
      <c r="Y40" s="11"/>
    </row>
    <row r="41" spans="1:25" s="9" customFormat="1" ht="12.6">
      <c r="A41" s="96" t="s">
        <v>14</v>
      </c>
      <c r="B41" s="77">
        <v>24.659666666666666</v>
      </c>
      <c r="C41" s="77">
        <v>24.8</v>
      </c>
      <c r="D41" s="77">
        <v>23.400000000000002</v>
      </c>
      <c r="E41" s="77">
        <v>28.900000000000002</v>
      </c>
      <c r="F41" s="77">
        <v>27</v>
      </c>
      <c r="G41" s="112">
        <f t="shared" ref="G41:G43" si="2">F41/E41-1</f>
        <v>-6.574394463667832E-2</v>
      </c>
      <c r="H41" s="35"/>
      <c r="I41" s="14"/>
      <c r="O41" s="15"/>
      <c r="P41" s="96" t="s">
        <v>14</v>
      </c>
      <c r="Q41" s="104">
        <v>437</v>
      </c>
      <c r="R41" s="104">
        <v>454</v>
      </c>
      <c r="S41" s="104">
        <v>431</v>
      </c>
      <c r="T41" s="104">
        <v>539</v>
      </c>
      <c r="U41" s="104">
        <v>508</v>
      </c>
      <c r="V41" s="112">
        <f t="shared" ref="V41:V43" si="3">U41/T41-1</f>
        <v>-5.7513914656771803E-2</v>
      </c>
      <c r="W41" s="11"/>
      <c r="X41" s="11"/>
      <c r="Y41" s="11"/>
    </row>
    <row r="42" spans="1:25" s="9" customFormat="1" ht="13.8">
      <c r="A42" s="96" t="s">
        <v>15</v>
      </c>
      <c r="B42" s="77">
        <v>31.982333333333333</v>
      </c>
      <c r="C42" s="77">
        <v>29.6</v>
      </c>
      <c r="D42" s="77">
        <v>40.400000000000006</v>
      </c>
      <c r="E42" s="77">
        <v>41.6</v>
      </c>
      <c r="F42" s="77">
        <v>40</v>
      </c>
      <c r="G42" s="112">
        <f t="shared" si="2"/>
        <v>-3.8461538461538547E-2</v>
      </c>
      <c r="H42" s="35"/>
      <c r="I42" s="70"/>
      <c r="O42" s="15"/>
      <c r="P42" s="96" t="s">
        <v>15</v>
      </c>
      <c r="Q42" s="104">
        <v>596</v>
      </c>
      <c r="R42" s="104">
        <v>542</v>
      </c>
      <c r="S42" s="104">
        <v>732</v>
      </c>
      <c r="T42" s="104">
        <v>772</v>
      </c>
      <c r="U42" s="104">
        <v>756</v>
      </c>
      <c r="V42" s="112">
        <f t="shared" si="3"/>
        <v>-2.0725388601036232E-2</v>
      </c>
      <c r="W42" s="11"/>
      <c r="X42" s="11"/>
      <c r="Y42" s="11"/>
    </row>
    <row r="43" spans="1:25" s="9" customFormat="1" ht="12.6">
      <c r="A43" s="96" t="s">
        <v>16</v>
      </c>
      <c r="B43" s="77">
        <v>34.529999999999994</v>
      </c>
      <c r="C43" s="77">
        <v>35.299999999999997</v>
      </c>
      <c r="D43" s="77">
        <v>34.6</v>
      </c>
      <c r="E43" s="77">
        <v>43.900000000000006</v>
      </c>
      <c r="F43" s="77">
        <v>34.6</v>
      </c>
      <c r="G43" s="112">
        <f t="shared" si="2"/>
        <v>-0.21184510250569488</v>
      </c>
      <c r="H43" s="35"/>
      <c r="O43" s="15"/>
      <c r="P43" s="96" t="s">
        <v>16</v>
      </c>
      <c r="Q43" s="104">
        <v>565</v>
      </c>
      <c r="R43" s="104">
        <v>635</v>
      </c>
      <c r="S43" s="104">
        <v>630</v>
      </c>
      <c r="T43" s="104">
        <v>807</v>
      </c>
      <c r="U43" s="104">
        <v>628</v>
      </c>
      <c r="V43" s="112">
        <f t="shared" si="3"/>
        <v>-0.22180916976456011</v>
      </c>
      <c r="W43" s="11"/>
      <c r="X43" s="11"/>
      <c r="Y43" s="11"/>
    </row>
    <row r="44" spans="1:25" s="9" customFormat="1" ht="12.6">
      <c r="A44" s="96" t="s">
        <v>17</v>
      </c>
      <c r="B44" s="77">
        <v>28.123666666666669</v>
      </c>
      <c r="C44" s="77">
        <v>24.6</v>
      </c>
      <c r="D44" s="77">
        <v>30</v>
      </c>
      <c r="E44" s="77">
        <v>33</v>
      </c>
      <c r="F44" s="77"/>
      <c r="G44" s="112"/>
      <c r="H44" s="35"/>
      <c r="O44" s="15"/>
      <c r="P44" s="96" t="s">
        <v>17</v>
      </c>
      <c r="Q44" s="104">
        <v>531</v>
      </c>
      <c r="R44" s="104">
        <v>449</v>
      </c>
      <c r="S44" s="104">
        <v>560</v>
      </c>
      <c r="T44" s="104">
        <v>604</v>
      </c>
      <c r="U44" s="104"/>
      <c r="V44" s="112"/>
      <c r="W44" s="11"/>
      <c r="X44" s="11"/>
      <c r="Y44" s="11"/>
    </row>
    <row r="45" spans="1:25" s="9" customFormat="1" ht="12.6">
      <c r="A45" s="96" t="s">
        <v>18</v>
      </c>
      <c r="B45" s="77">
        <v>26.242000000000001</v>
      </c>
      <c r="C45" s="77">
        <v>25.7</v>
      </c>
      <c r="D45" s="77">
        <v>25.400000000000002</v>
      </c>
      <c r="E45" s="77">
        <v>29.6</v>
      </c>
      <c r="F45" s="77"/>
      <c r="G45" s="112"/>
      <c r="H45" s="35"/>
      <c r="O45" s="15"/>
      <c r="P45" s="96" t="s">
        <v>18</v>
      </c>
      <c r="Q45" s="104">
        <v>481</v>
      </c>
      <c r="R45" s="104">
        <v>475</v>
      </c>
      <c r="S45" s="104">
        <v>470</v>
      </c>
      <c r="T45" s="104">
        <v>545</v>
      </c>
      <c r="U45" s="104"/>
      <c r="V45" s="112"/>
      <c r="W45" s="11"/>
      <c r="X45" s="11"/>
      <c r="Y45" s="11"/>
    </row>
    <row r="46" spans="1:25" s="10" customFormat="1" ht="12.9" customHeight="1">
      <c r="A46" s="96" t="s">
        <v>19</v>
      </c>
      <c r="B46" s="77">
        <v>24.769266666666663</v>
      </c>
      <c r="C46" s="77">
        <v>22.4</v>
      </c>
      <c r="D46" s="77">
        <v>34.4</v>
      </c>
      <c r="E46" s="77">
        <v>30.6</v>
      </c>
      <c r="F46" s="77"/>
      <c r="G46" s="112"/>
      <c r="H46" s="35"/>
      <c r="O46" s="15"/>
      <c r="P46" s="96" t="s">
        <v>19</v>
      </c>
      <c r="Q46" s="104">
        <v>438</v>
      </c>
      <c r="R46" s="104">
        <v>454</v>
      </c>
      <c r="S46" s="104">
        <v>662</v>
      </c>
      <c r="T46" s="104">
        <v>579</v>
      </c>
      <c r="U46" s="104"/>
      <c r="V46" s="112"/>
      <c r="W46" s="11"/>
      <c r="X46" s="11"/>
      <c r="Y46" s="11"/>
    </row>
    <row r="47" spans="1:25" s="9" customFormat="1" ht="12.9" customHeight="1">
      <c r="A47" s="96" t="s">
        <v>20</v>
      </c>
      <c r="B47" s="77">
        <v>26.012666666666664</v>
      </c>
      <c r="C47" s="77">
        <v>21.2</v>
      </c>
      <c r="D47" s="77">
        <v>24.200000000000003</v>
      </c>
      <c r="E47" s="77">
        <v>26.6</v>
      </c>
      <c r="F47" s="77"/>
      <c r="G47" s="112"/>
      <c r="H47" s="35"/>
      <c r="O47" s="15"/>
      <c r="P47" s="96" t="s">
        <v>20</v>
      </c>
      <c r="Q47" s="104">
        <v>455</v>
      </c>
      <c r="R47" s="104">
        <v>382</v>
      </c>
      <c r="S47" s="104">
        <v>447</v>
      </c>
      <c r="T47" s="104">
        <v>489</v>
      </c>
      <c r="U47" s="104"/>
      <c r="V47" s="112"/>
      <c r="W47" s="11"/>
      <c r="X47" s="11"/>
      <c r="Y47" s="11"/>
    </row>
    <row r="48" spans="1:25" s="9" customFormat="1" ht="12.9" customHeight="1">
      <c r="A48" s="96" t="s">
        <v>21</v>
      </c>
      <c r="B48" s="77">
        <v>18.935999999999996</v>
      </c>
      <c r="C48" s="77">
        <v>18.3</v>
      </c>
      <c r="D48" s="77">
        <v>20.400000000000002</v>
      </c>
      <c r="E48" s="77">
        <v>20.900000000000002</v>
      </c>
      <c r="F48" s="77"/>
      <c r="G48" s="112"/>
      <c r="H48" s="35"/>
      <c r="O48" s="15"/>
      <c r="P48" s="96" t="s">
        <v>21</v>
      </c>
      <c r="Q48" s="104">
        <v>393</v>
      </c>
      <c r="R48" s="104">
        <v>331</v>
      </c>
      <c r="S48" s="104">
        <v>370</v>
      </c>
      <c r="T48" s="104">
        <v>382</v>
      </c>
      <c r="U48" s="104"/>
      <c r="V48" s="112"/>
      <c r="W48" s="11"/>
      <c r="X48" s="11"/>
      <c r="Y48" s="11"/>
    </row>
    <row r="49" spans="1:25" s="9" customFormat="1" ht="12.9" customHeight="1">
      <c r="A49" s="96" t="s">
        <v>22</v>
      </c>
      <c r="B49" s="77">
        <v>18.173999999999999</v>
      </c>
      <c r="C49" s="77">
        <v>15.5</v>
      </c>
      <c r="D49" s="77">
        <v>15.600000000000001</v>
      </c>
      <c r="E49" s="77">
        <v>17.600000000000001</v>
      </c>
      <c r="F49" s="77"/>
      <c r="G49" s="112"/>
      <c r="H49" s="35"/>
      <c r="O49" s="15"/>
      <c r="P49" s="96" t="s">
        <v>22</v>
      </c>
      <c r="Q49" s="104">
        <v>324</v>
      </c>
      <c r="R49" s="104">
        <v>279</v>
      </c>
      <c r="S49" s="104">
        <v>281</v>
      </c>
      <c r="T49" s="104">
        <v>327</v>
      </c>
      <c r="U49" s="104"/>
      <c r="V49" s="112"/>
      <c r="W49" s="11"/>
      <c r="X49" s="11"/>
      <c r="Y49" s="11"/>
    </row>
    <row r="50" spans="1:25" s="9" customFormat="1" ht="12.9" customHeight="1">
      <c r="A50" s="96" t="s">
        <v>23</v>
      </c>
      <c r="B50" s="77">
        <v>16.178666666666668</v>
      </c>
      <c r="C50" s="77">
        <v>15.1</v>
      </c>
      <c r="D50" s="77">
        <v>18</v>
      </c>
      <c r="E50" s="77">
        <v>17.900000000000002</v>
      </c>
      <c r="F50" s="77"/>
      <c r="G50" s="112"/>
      <c r="H50" s="35"/>
      <c r="O50" s="15"/>
      <c r="P50" s="96" t="s">
        <v>23</v>
      </c>
      <c r="Q50" s="104">
        <v>293</v>
      </c>
      <c r="R50" s="104">
        <v>278</v>
      </c>
      <c r="S50" s="104">
        <v>324</v>
      </c>
      <c r="T50" s="104">
        <v>326</v>
      </c>
      <c r="U50" s="104"/>
      <c r="V50" s="112"/>
      <c r="W50" s="11"/>
      <c r="X50" s="11"/>
      <c r="Y50" s="11"/>
    </row>
    <row r="51" spans="1:25" s="9" customFormat="1" ht="12.9" customHeight="1">
      <c r="A51" s="97" t="s">
        <v>24</v>
      </c>
      <c r="B51" s="77">
        <v>21.759333333333331</v>
      </c>
      <c r="C51" s="77">
        <v>21.6</v>
      </c>
      <c r="D51" s="77">
        <v>22.200000000000003</v>
      </c>
      <c r="E51" s="77">
        <v>22</v>
      </c>
      <c r="F51" s="77"/>
      <c r="G51" s="112"/>
      <c r="H51" s="35"/>
      <c r="K51" s="5"/>
      <c r="O51" s="15"/>
      <c r="P51" s="97" t="s">
        <v>24</v>
      </c>
      <c r="Q51" s="104">
        <v>357</v>
      </c>
      <c r="R51" s="104">
        <v>382</v>
      </c>
      <c r="S51" s="104">
        <v>399</v>
      </c>
      <c r="T51" s="104">
        <v>397</v>
      </c>
      <c r="U51" s="104"/>
      <c r="V51" s="112"/>
      <c r="W51" s="11"/>
      <c r="X51" s="11"/>
      <c r="Y51" s="11"/>
    </row>
    <row r="52" spans="1:25" s="9" customFormat="1" ht="12.9" customHeight="1">
      <c r="A52" s="98" t="s">
        <v>25</v>
      </c>
      <c r="B52" s="76"/>
      <c r="C52" s="76">
        <f>(C40+C41+C42+C43+C44+C45+C46+C47)</f>
        <v>205.1</v>
      </c>
      <c r="D52" s="76">
        <f>(D40+D41+D42+D43+D44+D45+D46+D47)</f>
        <v>232</v>
      </c>
      <c r="E52" s="76">
        <f>(E47+E40+E41+E42+E43+E44+E45+E46)</f>
        <v>255.8</v>
      </c>
      <c r="F52" s="76"/>
      <c r="G52" s="223"/>
      <c r="K52" s="5"/>
      <c r="P52" s="98" t="s">
        <v>25</v>
      </c>
      <c r="Q52" s="76"/>
      <c r="R52" s="76">
        <f>(R40+R41+R42+R43+R44+R45+R46+R47)</f>
        <v>3781</v>
      </c>
      <c r="S52" s="76">
        <f>(S40+S41+S42+S43+S44+S45+S46+S47)</f>
        <v>4288</v>
      </c>
      <c r="T52" s="76">
        <f>(T40+T41+T42+T43+T44+T45+T46+T47)</f>
        <v>4732</v>
      </c>
      <c r="U52" s="76"/>
      <c r="V52" s="223"/>
    </row>
    <row r="53" spans="1:25" s="9" customFormat="1" ht="12.9" customHeight="1">
      <c r="A53" s="99" t="s">
        <v>66</v>
      </c>
      <c r="B53" s="95"/>
      <c r="C53" s="95">
        <f>(C40+C41+C42+C43+C44+C45+C46+C47+C48+C49+C50+C51)</f>
        <v>275.60000000000002</v>
      </c>
      <c r="D53" s="95">
        <f>(D40+D41+D42+D43+D44+D45+D46+D47+D48+D49+D50+D51)</f>
        <v>308.2</v>
      </c>
      <c r="E53" s="95">
        <f>(E40+E41+E42+E43+E44+E45+E46+E47+E48+E49+E50+E51)</f>
        <v>334.2</v>
      </c>
      <c r="F53" s="95"/>
      <c r="G53" s="103"/>
      <c r="K53" s="5"/>
      <c r="P53" s="99" t="s">
        <v>66</v>
      </c>
      <c r="Q53" s="95"/>
      <c r="R53" s="95">
        <f>(R40+R41+R42+R43+R44+R45+R46+R47+R48+R49+R50+R51)</f>
        <v>5051</v>
      </c>
      <c r="S53" s="95">
        <f>(S40+S41+S42+S43+S44+S45+S46+S47+S48+S49+S50+S51)</f>
        <v>5662</v>
      </c>
      <c r="T53" s="95">
        <f>(T40+T41+T42+T43+T44+T45+T46+T47+T48+T49+T50+T51)</f>
        <v>6164</v>
      </c>
      <c r="U53" s="95"/>
      <c r="V53" s="103"/>
    </row>
    <row r="54" spans="1:25" ht="13.8">
      <c r="A54" s="88" t="s">
        <v>67</v>
      </c>
      <c r="B54" s="65"/>
      <c r="C54" s="65"/>
      <c r="D54" s="100">
        <f>D53/C53-1</f>
        <v>0.1182873730043541</v>
      </c>
      <c r="E54" s="100">
        <f>E53/D53-1</f>
        <v>8.436080467229079E-2</v>
      </c>
      <c r="F54" s="100"/>
      <c r="G54" s="100">
        <f>(F40+F41+F42+F43)/(E40+E41+E42+E43)-1</f>
        <v>-8.4558823529411797E-2</v>
      </c>
      <c r="P54" s="88" t="s">
        <v>67</v>
      </c>
      <c r="Q54" s="65"/>
      <c r="R54" s="100"/>
      <c r="S54" s="100">
        <f>S53/R53-1</f>
        <v>0.12096614531775884</v>
      </c>
      <c r="T54" s="100">
        <f>T53/S53-1</f>
        <v>8.8661250441540052E-2</v>
      </c>
      <c r="U54" s="100"/>
      <c r="V54" s="100">
        <f>(U40+U41+U42+U43)/(T40+T41+T42+T43)-1</f>
        <v>-7.8727634194830975E-2</v>
      </c>
      <c r="W54" s="11"/>
      <c r="X54" s="11"/>
      <c r="Y54" s="34"/>
    </row>
    <row r="55" spans="1:25">
      <c r="A55" s="10"/>
      <c r="B55" s="65"/>
      <c r="C55" s="65"/>
      <c r="D55" s="69"/>
      <c r="E55" s="69"/>
      <c r="F55" s="69"/>
      <c r="G55" s="67"/>
      <c r="P55" s="10"/>
      <c r="Q55" s="65"/>
      <c r="R55" s="69"/>
      <c r="S55" s="69"/>
      <c r="T55" s="69"/>
      <c r="U55" s="69"/>
      <c r="V55" s="218"/>
      <c r="W55" s="11"/>
      <c r="X55" s="11"/>
      <c r="Y55" s="34"/>
    </row>
    <row r="56" spans="1:25" s="78" customFormat="1" ht="16.8">
      <c r="A56" s="78" t="s">
        <v>26</v>
      </c>
      <c r="B56" s="88"/>
      <c r="C56" s="88"/>
      <c r="P56" s="78" t="s">
        <v>26</v>
      </c>
      <c r="R56" s="79"/>
      <c r="S56" s="79"/>
      <c r="T56" s="79"/>
      <c r="U56" s="79"/>
      <c r="V56" s="79"/>
    </row>
    <row r="57" spans="1:25" s="78" customFormat="1" ht="16.8">
      <c r="B57" s="88"/>
      <c r="C57" s="88"/>
      <c r="R57" s="79"/>
      <c r="S57" s="79"/>
      <c r="T57" s="79"/>
      <c r="U57" s="79"/>
      <c r="V57" s="79"/>
    </row>
  </sheetData>
  <sheetProtection selectLockedCells="1" selectUnlockedCells="1"/>
  <mergeCells count="36">
    <mergeCell ref="I9:M9"/>
    <mergeCell ref="A10:G10"/>
    <mergeCell ref="A12:A13"/>
    <mergeCell ref="B12:B13"/>
    <mergeCell ref="C12:C13"/>
    <mergeCell ref="G12:G13"/>
    <mergeCell ref="D12:D13"/>
    <mergeCell ref="H10:N10"/>
    <mergeCell ref="I13:K13"/>
    <mergeCell ref="F12:F13"/>
    <mergeCell ref="E12:E13"/>
    <mergeCell ref="G38:G39"/>
    <mergeCell ref="U38:U39"/>
    <mergeCell ref="P12:P13"/>
    <mergeCell ref="R12:R13"/>
    <mergeCell ref="V12:V13"/>
    <mergeCell ref="S12:S13"/>
    <mergeCell ref="Q12:Q13"/>
    <mergeCell ref="U12:U13"/>
    <mergeCell ref="T12:T13"/>
    <mergeCell ref="E38:E39"/>
    <mergeCell ref="T38:T39"/>
    <mergeCell ref="A33:V33"/>
    <mergeCell ref="D35:P35"/>
    <mergeCell ref="H37:M37"/>
    <mergeCell ref="A38:A39"/>
    <mergeCell ref="B38:B39"/>
    <mergeCell ref="C38:C39"/>
    <mergeCell ref="D38:D39"/>
    <mergeCell ref="P38:P39"/>
    <mergeCell ref="Q38:Q39"/>
    <mergeCell ref="A34:V34"/>
    <mergeCell ref="F38:F39"/>
    <mergeCell ref="R38:R39"/>
    <mergeCell ref="V38:V39"/>
    <mergeCell ref="S38:S39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="90" zoomScaleNormal="90" workbookViewId="0">
      <selection activeCell="H37" sqref="H37"/>
    </sheetView>
  </sheetViews>
  <sheetFormatPr baseColWidth="10" defaultColWidth="11.5546875" defaultRowHeight="13.2"/>
  <cols>
    <col min="1" max="1" width="11" style="5" customWidth="1"/>
    <col min="2" max="2" width="6" style="16" customWidth="1"/>
    <col min="3" max="3" width="11" style="5" customWidth="1"/>
    <col min="4" max="4" width="9.33203125" style="5" customWidth="1"/>
    <col min="5" max="6" width="9" style="5" customWidth="1"/>
    <col min="7" max="7" width="10.44140625" style="5" customWidth="1"/>
    <col min="8" max="8" width="17.6640625" style="5" customWidth="1"/>
    <col min="9" max="9" width="15" style="5" customWidth="1"/>
    <col min="10" max="10" width="9" style="5" customWidth="1"/>
    <col min="11" max="11" width="9.88671875" style="5" customWidth="1"/>
    <col min="12" max="12" width="9.44140625" style="5" customWidth="1"/>
    <col min="13" max="13" width="9" style="5" customWidth="1"/>
    <col min="14" max="14" width="8.5546875" style="5" customWidth="1"/>
    <col min="15" max="15" width="7" style="5" customWidth="1"/>
    <col min="16" max="16384" width="11.5546875" style="5"/>
  </cols>
  <sheetData>
    <row r="1" spans="1:15">
      <c r="I1" s="259"/>
      <c r="J1" s="259"/>
    </row>
    <row r="6" spans="1:15" ht="16.8">
      <c r="A6" s="78"/>
      <c r="B6" s="13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5" ht="19.2">
      <c r="A7" s="80" t="s">
        <v>30</v>
      </c>
      <c r="B7" s="135"/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"/>
      <c r="O7" s="18" t="s">
        <v>31</v>
      </c>
    </row>
    <row r="8" spans="1:15" ht="17.25" customHeight="1">
      <c r="A8" s="260" t="s">
        <v>65</v>
      </c>
      <c r="B8" s="260"/>
      <c r="C8" s="260"/>
      <c r="D8" s="260"/>
      <c r="E8" s="260"/>
      <c r="F8" s="260"/>
      <c r="G8" s="260"/>
      <c r="H8" s="260"/>
      <c r="I8" s="78"/>
      <c r="J8" s="78"/>
      <c r="K8" s="78"/>
      <c r="L8" s="78"/>
      <c r="M8" s="78"/>
    </row>
    <row r="9" spans="1:15" ht="16.8">
      <c r="A9" s="78"/>
      <c r="B9" s="13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5" s="19" customFormat="1" ht="19.2">
      <c r="A10" s="136" t="s">
        <v>32</v>
      </c>
      <c r="B10" s="137"/>
      <c r="C10" s="138"/>
      <c r="D10" s="139"/>
      <c r="E10" s="139"/>
      <c r="F10" s="139"/>
      <c r="G10" s="140"/>
      <c r="H10" s="141"/>
      <c r="I10" s="142" t="s">
        <v>79</v>
      </c>
      <c r="J10" s="143"/>
      <c r="K10" s="143"/>
      <c r="L10" s="143"/>
      <c r="M10" s="143"/>
      <c r="N10" s="20"/>
      <c r="O10" s="9"/>
    </row>
    <row r="11" spans="1:15" s="9" customFormat="1" ht="16.350000000000001" customHeight="1">
      <c r="A11" s="261" t="s">
        <v>33</v>
      </c>
      <c r="B11" s="261"/>
      <c r="C11" s="261"/>
      <c r="D11" s="261"/>
      <c r="E11" s="261"/>
      <c r="F11" s="261"/>
      <c r="G11" s="261"/>
      <c r="H11" s="261"/>
      <c r="I11" s="144"/>
      <c r="J11" s="144"/>
      <c r="K11" s="144"/>
      <c r="L11" s="144"/>
      <c r="M11" s="144"/>
      <c r="N11" s="21"/>
    </row>
    <row r="12" spans="1:15" s="22" customFormat="1" ht="30.6" customHeight="1">
      <c r="A12" s="181" t="s">
        <v>34</v>
      </c>
      <c r="B12" s="182" t="s">
        <v>35</v>
      </c>
      <c r="C12" s="183" t="s">
        <v>80</v>
      </c>
      <c r="D12" s="184">
        <v>2021</v>
      </c>
      <c r="E12" s="184">
        <v>2022</v>
      </c>
      <c r="F12" s="184">
        <v>2023</v>
      </c>
      <c r="G12" s="185" t="s">
        <v>75</v>
      </c>
      <c r="H12" s="75"/>
      <c r="I12" s="75"/>
      <c r="J12" s="75"/>
      <c r="K12" s="75"/>
      <c r="L12" s="75"/>
      <c r="M12" s="75"/>
      <c r="N12" s="9"/>
      <c r="O12" s="9"/>
    </row>
    <row r="13" spans="1:15" s="26" customFormat="1" ht="11.4" customHeight="1">
      <c r="A13" s="96" t="s">
        <v>36</v>
      </c>
      <c r="B13" s="147">
        <v>1</v>
      </c>
      <c r="C13" s="146">
        <v>6.6766666666666667</v>
      </c>
      <c r="D13" s="146">
        <v>7.37</v>
      </c>
      <c r="E13" s="201">
        <v>8.09</v>
      </c>
      <c r="F13" s="201">
        <v>8.58</v>
      </c>
      <c r="G13" s="112">
        <f>E13/D13-1</f>
        <v>9.7693351424694708E-2</v>
      </c>
      <c r="H13" s="75"/>
      <c r="I13" s="75"/>
      <c r="J13" s="75"/>
      <c r="K13" s="75"/>
      <c r="L13" s="75"/>
      <c r="M13" s="75"/>
      <c r="N13" s="9"/>
      <c r="O13" s="9"/>
    </row>
    <row r="14" spans="1:15" s="26" customFormat="1" ht="11.4" customHeight="1">
      <c r="A14" s="172"/>
      <c r="B14" s="147">
        <v>2</v>
      </c>
      <c r="C14" s="146">
        <v>6.6033333333333326</v>
      </c>
      <c r="D14" s="146">
        <v>7.37</v>
      </c>
      <c r="E14" s="201">
        <v>8.01</v>
      </c>
      <c r="F14" s="201">
        <v>8.43</v>
      </c>
      <c r="G14" s="229">
        <f t="shared" ref="G14:G62" si="0">E14/D14-1</f>
        <v>8.6838534599728678E-2</v>
      </c>
      <c r="H14" s="75"/>
      <c r="I14" s="75"/>
      <c r="J14" s="75"/>
      <c r="K14" s="75"/>
      <c r="L14" s="75"/>
      <c r="M14" s="75"/>
      <c r="N14" s="9"/>
      <c r="O14" s="9"/>
    </row>
    <row r="15" spans="1:15" s="26" customFormat="1" ht="11.4" customHeight="1">
      <c r="A15" s="172"/>
      <c r="B15" s="147">
        <v>3</v>
      </c>
      <c r="C15" s="146">
        <v>6.580000000000001</v>
      </c>
      <c r="D15" s="146">
        <v>7.28</v>
      </c>
      <c r="E15" s="201">
        <v>7.93</v>
      </c>
      <c r="F15" s="201">
        <v>8.3699999999999992</v>
      </c>
      <c r="G15" s="229">
        <f t="shared" si="0"/>
        <v>8.9285714285714191E-2</v>
      </c>
      <c r="H15" s="75"/>
      <c r="I15" s="75"/>
      <c r="J15" s="75"/>
      <c r="K15" s="75"/>
      <c r="L15" s="75"/>
      <c r="M15" s="75"/>
      <c r="N15" s="9"/>
      <c r="O15" s="9"/>
    </row>
    <row r="16" spans="1:15" s="26" customFormat="1" ht="11.4" customHeight="1">
      <c r="A16" s="173"/>
      <c r="B16" s="148">
        <v>4</v>
      </c>
      <c r="C16" s="146">
        <v>6.4933333333333323</v>
      </c>
      <c r="D16" s="149">
        <v>7.27</v>
      </c>
      <c r="E16" s="202">
        <v>7.88</v>
      </c>
      <c r="F16" s="202">
        <v>8.2899999999999991</v>
      </c>
      <c r="G16" s="230">
        <f t="shared" si="0"/>
        <v>8.3906464924346613E-2</v>
      </c>
      <c r="H16" s="75"/>
      <c r="I16" s="75"/>
      <c r="J16" s="75"/>
      <c r="K16" s="75"/>
      <c r="L16" s="75"/>
      <c r="M16" s="75"/>
      <c r="N16" s="9"/>
      <c r="O16" s="9"/>
    </row>
    <row r="17" spans="1:19" s="26" customFormat="1" ht="11.4" customHeight="1">
      <c r="A17" s="172" t="s">
        <v>37</v>
      </c>
      <c r="B17" s="145">
        <v>5</v>
      </c>
      <c r="C17" s="150">
        <v>6.4566666666666661</v>
      </c>
      <c r="D17" s="150">
        <v>7.17</v>
      </c>
      <c r="E17" s="203">
        <v>7.85</v>
      </c>
      <c r="F17" s="203">
        <v>8.18</v>
      </c>
      <c r="G17" s="231">
        <f t="shared" si="0"/>
        <v>9.4839609483960974E-2</v>
      </c>
      <c r="H17" s="75"/>
      <c r="I17" s="75"/>
      <c r="J17" s="75"/>
      <c r="K17" s="75"/>
      <c r="L17" s="75"/>
      <c r="M17" s="75"/>
      <c r="N17" s="9"/>
      <c r="O17" s="9"/>
    </row>
    <row r="18" spans="1:19" s="26" customFormat="1" ht="11.4" customHeight="1">
      <c r="A18" s="172"/>
      <c r="B18" s="147">
        <v>6</v>
      </c>
      <c r="C18" s="146">
        <v>6.4200000000000008</v>
      </c>
      <c r="D18" s="146">
        <v>7.08</v>
      </c>
      <c r="E18" s="201">
        <v>7.74</v>
      </c>
      <c r="F18" s="201">
        <v>8.15</v>
      </c>
      <c r="G18" s="229">
        <f t="shared" si="0"/>
        <v>9.3220338983050821E-2</v>
      </c>
      <c r="H18" s="75"/>
      <c r="I18" s="75"/>
      <c r="J18" s="75"/>
      <c r="K18" s="75"/>
      <c r="L18" s="75"/>
      <c r="M18" s="75"/>
      <c r="N18" s="9"/>
      <c r="O18" s="9"/>
    </row>
    <row r="19" spans="1:19" s="26" customFormat="1" ht="11.4" customHeight="1">
      <c r="A19" s="172"/>
      <c r="B19" s="147">
        <v>7</v>
      </c>
      <c r="C19" s="146">
        <v>6.413333333333334</v>
      </c>
      <c r="D19" s="146">
        <v>7.07</v>
      </c>
      <c r="E19" s="201">
        <v>7.73</v>
      </c>
      <c r="F19" s="201">
        <v>8.17</v>
      </c>
      <c r="G19" s="229">
        <f t="shared" si="0"/>
        <v>9.3352192362093467E-2</v>
      </c>
      <c r="H19" s="88"/>
      <c r="I19" s="88"/>
      <c r="J19" s="88"/>
      <c r="K19" s="88"/>
      <c r="L19" s="88"/>
      <c r="M19" s="88"/>
      <c r="N19" s="10"/>
      <c r="O19" s="10"/>
    </row>
    <row r="20" spans="1:19" s="26" customFormat="1" ht="11.4" customHeight="1">
      <c r="A20" s="173"/>
      <c r="B20" s="148">
        <v>8</v>
      </c>
      <c r="C20" s="149">
        <v>6.4433333333333325</v>
      </c>
      <c r="D20" s="149">
        <v>7.12</v>
      </c>
      <c r="E20" s="202">
        <v>7.7</v>
      </c>
      <c r="F20" s="202">
        <v>8.1199999999999992</v>
      </c>
      <c r="G20" s="230">
        <f t="shared" si="0"/>
        <v>8.1460674157303403E-2</v>
      </c>
      <c r="H20" s="75"/>
      <c r="I20" s="75"/>
      <c r="J20" s="75"/>
      <c r="K20" s="75"/>
      <c r="L20" s="75"/>
      <c r="M20" s="75"/>
      <c r="N20" s="9"/>
      <c r="O20" s="9"/>
    </row>
    <row r="21" spans="1:19" s="26" customFormat="1" ht="11.4" customHeight="1">
      <c r="A21" s="172" t="s">
        <v>15</v>
      </c>
      <c r="B21" s="147">
        <v>9</v>
      </c>
      <c r="C21" s="146">
        <v>6.52</v>
      </c>
      <c r="D21" s="146">
        <v>7.28</v>
      </c>
      <c r="E21" s="201">
        <v>7.73</v>
      </c>
      <c r="F21" s="201">
        <v>8.18</v>
      </c>
      <c r="G21" s="229">
        <f t="shared" si="0"/>
        <v>6.1813186813186816E-2</v>
      </c>
      <c r="H21" s="75"/>
      <c r="I21" s="75"/>
      <c r="J21" s="75"/>
      <c r="K21" s="75"/>
      <c r="L21" s="75"/>
      <c r="M21" s="75"/>
      <c r="N21" s="9"/>
      <c r="O21" s="9"/>
    </row>
    <row r="22" spans="1:19" s="26" customFormat="1" ht="11.4" customHeight="1">
      <c r="A22" s="172"/>
      <c r="B22" s="147">
        <v>10</v>
      </c>
      <c r="C22" s="146">
        <v>6.5466666666666669</v>
      </c>
      <c r="D22" s="146">
        <v>7.36</v>
      </c>
      <c r="E22" s="201">
        <v>7.8</v>
      </c>
      <c r="F22" s="201">
        <v>8.2799999999999994</v>
      </c>
      <c r="G22" s="229">
        <f t="shared" si="0"/>
        <v>5.9782608695652106E-2</v>
      </c>
      <c r="H22" s="75"/>
      <c r="I22" s="75"/>
      <c r="J22" s="75"/>
      <c r="K22" s="75"/>
      <c r="L22" s="75"/>
      <c r="M22" s="75"/>
      <c r="N22" s="9"/>
      <c r="O22" s="9"/>
    </row>
    <row r="23" spans="1:19" s="26" customFormat="1" ht="11.4" customHeight="1">
      <c r="A23" s="172"/>
      <c r="B23" s="147">
        <v>11</v>
      </c>
      <c r="C23" s="146">
        <v>6.6433333333333335</v>
      </c>
      <c r="D23" s="146">
        <v>7.53</v>
      </c>
      <c r="E23" s="201">
        <v>7.84</v>
      </c>
      <c r="F23" s="201">
        <v>8.39</v>
      </c>
      <c r="G23" s="229">
        <f t="shared" si="0"/>
        <v>4.116865869853914E-2</v>
      </c>
      <c r="H23" s="75"/>
      <c r="I23" s="75"/>
      <c r="J23" s="75"/>
      <c r="K23" s="75"/>
      <c r="L23" s="75"/>
      <c r="M23" s="75"/>
      <c r="N23" s="9"/>
      <c r="O23" s="9"/>
    </row>
    <row r="24" spans="1:19" s="26" customFormat="1" ht="11.4" customHeight="1">
      <c r="A24" s="173"/>
      <c r="B24" s="148">
        <v>12</v>
      </c>
      <c r="C24" s="146">
        <v>6.706666666666667</v>
      </c>
      <c r="D24" s="146">
        <v>7.67</v>
      </c>
      <c r="E24" s="201">
        <v>7.91</v>
      </c>
      <c r="F24" s="201">
        <v>8.59</v>
      </c>
      <c r="G24" s="230">
        <f t="shared" si="0"/>
        <v>3.1290743155149903E-2</v>
      </c>
      <c r="H24" s="75"/>
      <c r="I24" s="75"/>
      <c r="J24" s="75"/>
      <c r="K24" s="75"/>
      <c r="L24" s="75"/>
      <c r="M24" s="75"/>
      <c r="N24" s="9"/>
      <c r="O24" s="9"/>
    </row>
    <row r="25" spans="1:19" s="26" customFormat="1" ht="11.4" customHeight="1">
      <c r="A25" s="172" t="s">
        <v>16</v>
      </c>
      <c r="B25" s="145">
        <v>13</v>
      </c>
      <c r="C25" s="150">
        <v>6.7066666666666661</v>
      </c>
      <c r="D25" s="151">
        <v>7.77</v>
      </c>
      <c r="E25" s="204">
        <v>7.92</v>
      </c>
      <c r="F25" s="204">
        <v>8.65</v>
      </c>
      <c r="G25" s="231">
        <f t="shared" si="0"/>
        <v>1.9305019305019266E-2</v>
      </c>
      <c r="H25" s="78"/>
      <c r="I25" s="78"/>
      <c r="J25" s="78"/>
      <c r="K25" s="78"/>
      <c r="L25" s="78"/>
      <c r="M25" s="78"/>
      <c r="N25" s="5"/>
      <c r="O25" s="5"/>
    </row>
    <row r="26" spans="1:19" s="26" customFormat="1" ht="11.4" customHeight="1">
      <c r="A26" s="172"/>
      <c r="B26" s="147">
        <v>14</v>
      </c>
      <c r="C26" s="146">
        <v>6.6333333333333329</v>
      </c>
      <c r="D26" s="152">
        <v>7.69</v>
      </c>
      <c r="E26" s="205">
        <v>8.2200000000000006</v>
      </c>
      <c r="F26" s="205">
        <v>8.68</v>
      </c>
      <c r="G26" s="229">
        <f t="shared" si="0"/>
        <v>6.8920676202860909E-2</v>
      </c>
      <c r="H26" s="222"/>
      <c r="I26" s="78"/>
      <c r="J26" s="78"/>
      <c r="K26" s="78"/>
      <c r="L26" s="78"/>
      <c r="M26" s="78"/>
      <c r="N26" s="5"/>
      <c r="O26" s="5"/>
      <c r="S26" s="133"/>
    </row>
    <row r="27" spans="1:19" s="26" customFormat="1" ht="11.4" customHeight="1">
      <c r="A27" s="172"/>
      <c r="B27" s="147">
        <v>15</v>
      </c>
      <c r="C27" s="146">
        <v>6.6333333333333329</v>
      </c>
      <c r="D27" s="152">
        <v>7.71</v>
      </c>
      <c r="E27" s="205">
        <v>8.2200000000000006</v>
      </c>
      <c r="F27" s="205">
        <v>8.65</v>
      </c>
      <c r="G27" s="229">
        <f t="shared" si="0"/>
        <v>6.6147859922178975E-2</v>
      </c>
      <c r="H27" s="78"/>
      <c r="I27" s="75"/>
      <c r="J27" s="78"/>
      <c r="K27" s="78"/>
      <c r="L27" s="78"/>
      <c r="M27" s="75"/>
      <c r="N27" s="9"/>
      <c r="O27" s="5"/>
    </row>
    <row r="28" spans="1:19" s="26" customFormat="1" ht="11.4" customHeight="1">
      <c r="A28" s="173"/>
      <c r="B28" s="148">
        <v>16</v>
      </c>
      <c r="C28" s="149">
        <v>6.6766666666666667</v>
      </c>
      <c r="D28" s="153">
        <v>7.7</v>
      </c>
      <c r="E28" s="206">
        <v>8.24</v>
      </c>
      <c r="F28" s="206">
        <v>8.61</v>
      </c>
      <c r="G28" s="230">
        <f t="shared" si="0"/>
        <v>7.0129870129870042E-2</v>
      </c>
      <c r="H28" s="154"/>
      <c r="I28" s="75"/>
      <c r="J28" s="154"/>
      <c r="K28" s="154"/>
      <c r="L28" s="154"/>
      <c r="M28" s="75"/>
      <c r="N28" s="9"/>
      <c r="O28" s="5"/>
    </row>
    <row r="29" spans="1:19" s="26" customFormat="1" ht="11.4" customHeight="1">
      <c r="A29" s="174" t="s">
        <v>17</v>
      </c>
      <c r="B29" s="147">
        <v>17</v>
      </c>
      <c r="C29" s="146">
        <v>6.6566666666666663</v>
      </c>
      <c r="D29" s="152">
        <v>7.62</v>
      </c>
      <c r="E29" s="205">
        <v>8.1199999999999992</v>
      </c>
      <c r="F29" s="205">
        <v>8.64</v>
      </c>
      <c r="G29" s="229">
        <f t="shared" si="0"/>
        <v>6.5616797900262425E-2</v>
      </c>
      <c r="H29" s="262"/>
      <c r="I29" s="262"/>
      <c r="J29" s="262"/>
      <c r="K29" s="262"/>
      <c r="L29" s="262"/>
      <c r="M29" s="262" t="s">
        <v>38</v>
      </c>
      <c r="N29" s="259"/>
      <c r="O29" s="259"/>
    </row>
    <row r="30" spans="1:19" s="26" customFormat="1" ht="11.4" customHeight="1">
      <c r="A30" s="175"/>
      <c r="B30" s="147">
        <v>18</v>
      </c>
      <c r="C30" s="146">
        <v>6.6333333333333337</v>
      </c>
      <c r="D30" s="155">
        <v>7.63</v>
      </c>
      <c r="E30" s="207">
        <v>8.1300000000000008</v>
      </c>
      <c r="F30" s="207">
        <v>8.59</v>
      </c>
      <c r="G30" s="229">
        <f t="shared" si="0"/>
        <v>6.5530799475753687E-2</v>
      </c>
      <c r="H30" s="75"/>
      <c r="I30" s="156"/>
      <c r="J30" s="75"/>
      <c r="K30" s="75"/>
      <c r="L30" s="75"/>
      <c r="M30" s="75"/>
      <c r="N30" s="9"/>
      <c r="O30" s="9"/>
    </row>
    <row r="31" spans="1:19" s="26" customFormat="1" ht="11.4" customHeight="1">
      <c r="A31" s="172"/>
      <c r="B31" s="147">
        <v>19</v>
      </c>
      <c r="C31" s="146">
        <v>6.6333333333333329</v>
      </c>
      <c r="D31" s="157">
        <v>7.63</v>
      </c>
      <c r="E31" s="208">
        <v>8.18</v>
      </c>
      <c r="F31" s="208">
        <v>8.6199999999999992</v>
      </c>
      <c r="G31" s="229">
        <f t="shared" si="0"/>
        <v>7.2083879423328945E-2</v>
      </c>
      <c r="H31" s="89"/>
      <c r="I31" s="89"/>
      <c r="J31" s="75"/>
      <c r="K31" s="75"/>
      <c r="L31" s="75"/>
      <c r="M31" s="75"/>
      <c r="N31" s="9"/>
      <c r="O31" s="9"/>
    </row>
    <row r="32" spans="1:19" s="26" customFormat="1" ht="11.4" customHeight="1">
      <c r="A32" s="172"/>
      <c r="B32" s="147">
        <v>20</v>
      </c>
      <c r="C32" s="146">
        <v>6.6066666666666665</v>
      </c>
      <c r="D32" s="158">
        <v>7.6</v>
      </c>
      <c r="E32" s="209">
        <v>8.23</v>
      </c>
      <c r="F32" s="209">
        <v>8.58</v>
      </c>
      <c r="G32" s="229">
        <f t="shared" si="0"/>
        <v>8.2894736842105354E-2</v>
      </c>
      <c r="H32" s="89"/>
      <c r="I32" s="89"/>
      <c r="J32" s="159"/>
      <c r="K32" s="75"/>
      <c r="L32" s="75"/>
      <c r="M32" s="75"/>
      <c r="N32" s="9"/>
      <c r="O32" s="9"/>
    </row>
    <row r="33" spans="1:15" s="26" customFormat="1" ht="11.4" customHeight="1">
      <c r="A33" s="173"/>
      <c r="B33" s="148">
        <v>21</v>
      </c>
      <c r="C33" s="146">
        <v>6.5633333333333335</v>
      </c>
      <c r="D33" s="160">
        <v>7.61</v>
      </c>
      <c r="E33" s="210">
        <v>8.14</v>
      </c>
      <c r="F33" s="210">
        <v>8.56</v>
      </c>
      <c r="G33" s="230">
        <f t="shared" si="0"/>
        <v>6.9645203679369327E-2</v>
      </c>
      <c r="H33" s="89"/>
      <c r="I33" s="89"/>
      <c r="J33" s="159"/>
      <c r="K33" s="75"/>
      <c r="L33" s="75"/>
      <c r="M33" s="75"/>
      <c r="N33" s="9"/>
      <c r="O33" s="9"/>
    </row>
    <row r="34" spans="1:15" s="26" customFormat="1" ht="11.4" customHeight="1">
      <c r="A34" s="172" t="s">
        <v>18</v>
      </c>
      <c r="B34" s="145">
        <v>22</v>
      </c>
      <c r="C34" s="150">
        <v>6.5710000000000006</v>
      </c>
      <c r="D34" s="161">
        <v>7.62</v>
      </c>
      <c r="E34" s="211">
        <v>8.16</v>
      </c>
      <c r="F34" s="211">
        <v>8.57</v>
      </c>
      <c r="G34" s="231">
        <f t="shared" si="0"/>
        <v>7.0866141732283561E-2</v>
      </c>
      <c r="H34" s="162"/>
      <c r="I34" s="162"/>
      <c r="J34" s="162"/>
      <c r="K34" s="163"/>
      <c r="L34" s="75"/>
      <c r="M34" s="75"/>
      <c r="N34" s="9"/>
      <c r="O34" s="9"/>
    </row>
    <row r="35" spans="1:15" s="26" customFormat="1" ht="11.4" customHeight="1">
      <c r="A35" s="172"/>
      <c r="B35" s="147">
        <v>23</v>
      </c>
      <c r="C35" s="146">
        <v>6.5633333333333326</v>
      </c>
      <c r="D35" s="158">
        <v>7.54</v>
      </c>
      <c r="E35" s="209">
        <v>8.1999999999999993</v>
      </c>
      <c r="F35" s="209">
        <v>8.58</v>
      </c>
      <c r="G35" s="229">
        <f t="shared" si="0"/>
        <v>8.7533156498673659E-2</v>
      </c>
      <c r="H35" s="159"/>
      <c r="I35" s="159"/>
      <c r="J35" s="159"/>
      <c r="K35" s="75"/>
      <c r="L35" s="75"/>
      <c r="M35" s="75"/>
      <c r="N35" s="9"/>
      <c r="O35" s="9"/>
    </row>
    <row r="36" spans="1:15" s="26" customFormat="1" ht="11.4" customHeight="1">
      <c r="A36" s="172"/>
      <c r="B36" s="147">
        <v>24</v>
      </c>
      <c r="C36" s="146">
        <v>6.55</v>
      </c>
      <c r="D36" s="158">
        <v>7.49</v>
      </c>
      <c r="E36" s="209">
        <v>8.2899999999999991</v>
      </c>
      <c r="F36" s="209">
        <v>8.58</v>
      </c>
      <c r="G36" s="229">
        <f t="shared" si="0"/>
        <v>0.10680907877169554</v>
      </c>
      <c r="H36" s="164"/>
      <c r="I36" s="164"/>
      <c r="J36" s="164"/>
      <c r="K36" s="165"/>
      <c r="L36" s="75"/>
      <c r="M36" s="75"/>
      <c r="N36" s="9"/>
      <c r="O36" s="9"/>
    </row>
    <row r="37" spans="1:15" s="26" customFormat="1" ht="11.4" customHeight="1">
      <c r="A37" s="173"/>
      <c r="B37" s="148">
        <v>25</v>
      </c>
      <c r="C37" s="149">
        <v>6.5366666666666662</v>
      </c>
      <c r="D37" s="160">
        <v>7.45</v>
      </c>
      <c r="E37" s="210">
        <v>8.31</v>
      </c>
      <c r="F37" s="210">
        <v>8.61</v>
      </c>
      <c r="G37" s="230">
        <f t="shared" si="0"/>
        <v>0.1154362416107384</v>
      </c>
      <c r="H37" s="70"/>
      <c r="I37" s="159"/>
      <c r="J37" s="159"/>
      <c r="K37" s="75"/>
      <c r="L37" s="75"/>
      <c r="M37" s="75"/>
      <c r="N37" s="9"/>
      <c r="O37" s="9"/>
    </row>
    <row r="38" spans="1:15" s="26" customFormat="1" ht="18" customHeight="1">
      <c r="A38" s="172" t="s">
        <v>40</v>
      </c>
      <c r="B38" s="147">
        <v>26</v>
      </c>
      <c r="C38" s="146">
        <v>6.580000000000001</v>
      </c>
      <c r="D38" s="158">
        <v>7.4</v>
      </c>
      <c r="E38" s="209">
        <v>8.32</v>
      </c>
      <c r="F38" s="209"/>
      <c r="G38" s="231">
        <f t="shared" si="0"/>
        <v>0.12432432432432439</v>
      </c>
      <c r="H38" s="159"/>
      <c r="I38" s="159"/>
      <c r="J38" s="78" t="s">
        <v>39</v>
      </c>
      <c r="K38" s="88"/>
      <c r="L38" s="88"/>
      <c r="M38" s="88"/>
      <c r="N38" s="10"/>
      <c r="O38" s="10"/>
    </row>
    <row r="39" spans="1:15" s="26" customFormat="1" ht="11.4" customHeight="1">
      <c r="A39" s="172"/>
      <c r="B39" s="147">
        <v>27</v>
      </c>
      <c r="C39" s="146">
        <v>6.5633333333333335</v>
      </c>
      <c r="D39" s="158">
        <v>7.42</v>
      </c>
      <c r="E39" s="209">
        <v>8.4499999999999993</v>
      </c>
      <c r="F39" s="209"/>
      <c r="G39" s="229">
        <f t="shared" si="0"/>
        <v>0.13881401617250666</v>
      </c>
      <c r="H39" s="75"/>
      <c r="I39" s="156"/>
      <c r="J39" s="166"/>
      <c r="K39" s="75"/>
      <c r="L39" s="75"/>
      <c r="M39" s="75"/>
      <c r="N39" s="9"/>
      <c r="O39" s="9"/>
    </row>
    <row r="40" spans="1:15" s="26" customFormat="1" ht="11.4" customHeight="1">
      <c r="A40" s="172"/>
      <c r="B40" s="147">
        <v>28</v>
      </c>
      <c r="C40" s="146">
        <v>6.5399999999999991</v>
      </c>
      <c r="D40" s="158">
        <v>7.39</v>
      </c>
      <c r="E40" s="209">
        <v>8.4499999999999993</v>
      </c>
      <c r="F40" s="209"/>
      <c r="G40" s="229">
        <f t="shared" si="0"/>
        <v>0.14343707713125831</v>
      </c>
      <c r="H40" s="75"/>
      <c r="I40" s="75"/>
      <c r="J40" s="166"/>
      <c r="K40" s="75"/>
      <c r="L40" s="75"/>
      <c r="M40" s="75"/>
      <c r="N40" s="9"/>
      <c r="O40" s="9"/>
    </row>
    <row r="41" spans="1:15" s="26" customFormat="1" ht="11.4" customHeight="1">
      <c r="A41" s="172"/>
      <c r="B41" s="147">
        <v>29</v>
      </c>
      <c r="C41" s="146">
        <v>6.5733333333333333</v>
      </c>
      <c r="D41" s="158">
        <v>7.43</v>
      </c>
      <c r="E41" s="209">
        <v>8.4600000000000009</v>
      </c>
      <c r="F41" s="209"/>
      <c r="G41" s="229">
        <f t="shared" si="0"/>
        <v>0.13862718707940802</v>
      </c>
      <c r="H41" s="75"/>
      <c r="I41" s="75"/>
      <c r="J41" s="75"/>
      <c r="K41" s="75"/>
      <c r="L41" s="75"/>
      <c r="M41" s="75"/>
      <c r="N41" s="9"/>
      <c r="O41" s="9"/>
    </row>
    <row r="42" spans="1:15" s="26" customFormat="1" ht="11.4" customHeight="1">
      <c r="A42" s="173"/>
      <c r="B42" s="148">
        <v>30</v>
      </c>
      <c r="C42" s="146">
        <v>6.6066666666666665</v>
      </c>
      <c r="D42" s="160">
        <v>7.45</v>
      </c>
      <c r="E42" s="210">
        <v>8.43</v>
      </c>
      <c r="F42" s="210"/>
      <c r="G42" s="230">
        <f t="shared" si="0"/>
        <v>0.13154362416107368</v>
      </c>
      <c r="H42" s="159"/>
      <c r="I42" s="75"/>
      <c r="J42" s="75"/>
      <c r="K42" s="75"/>
      <c r="L42" s="75"/>
      <c r="M42" s="75"/>
      <c r="N42" s="9"/>
      <c r="O42" s="9"/>
    </row>
    <row r="43" spans="1:15" s="26" customFormat="1" ht="11.4" customHeight="1">
      <c r="A43" s="172" t="s">
        <v>41</v>
      </c>
      <c r="B43" s="145">
        <v>31</v>
      </c>
      <c r="C43" s="150">
        <v>6.6433333333333335</v>
      </c>
      <c r="D43" s="161">
        <v>7.5</v>
      </c>
      <c r="E43" s="211">
        <v>8.42</v>
      </c>
      <c r="F43" s="211"/>
      <c r="G43" s="231">
        <f t="shared" si="0"/>
        <v>0.1226666666666667</v>
      </c>
      <c r="H43" s="159"/>
      <c r="I43" s="159"/>
      <c r="J43" s="159"/>
      <c r="K43" s="75"/>
      <c r="L43" s="75"/>
      <c r="M43" s="75"/>
      <c r="N43" s="9"/>
      <c r="O43" s="9"/>
    </row>
    <row r="44" spans="1:15" s="26" customFormat="1" ht="11.4" customHeight="1">
      <c r="A44" s="172"/>
      <c r="B44" s="147">
        <v>32</v>
      </c>
      <c r="C44" s="146">
        <v>6.6733333333333329</v>
      </c>
      <c r="D44" s="152">
        <v>7.55</v>
      </c>
      <c r="E44" s="205">
        <v>8.41</v>
      </c>
      <c r="F44" s="205"/>
      <c r="G44" s="229">
        <f t="shared" si="0"/>
        <v>0.11390728476821188</v>
      </c>
      <c r="H44" s="78"/>
      <c r="I44" s="78"/>
      <c r="J44" s="78"/>
      <c r="K44" s="78"/>
      <c r="L44" s="78"/>
      <c r="M44" s="78"/>
      <c r="N44" s="5"/>
      <c r="O44" s="5"/>
    </row>
    <row r="45" spans="1:15" s="26" customFormat="1" ht="11.4" customHeight="1">
      <c r="A45" s="172"/>
      <c r="B45" s="147">
        <v>33</v>
      </c>
      <c r="C45" s="146">
        <v>6.7600000000000007</v>
      </c>
      <c r="D45" s="152">
        <v>7.54</v>
      </c>
      <c r="E45" s="205">
        <v>8.42</v>
      </c>
      <c r="F45" s="205"/>
      <c r="G45" s="229">
        <f t="shared" si="0"/>
        <v>0.11671087533156488</v>
      </c>
      <c r="H45" s="75"/>
      <c r="I45" s="75"/>
      <c r="J45" s="166"/>
      <c r="K45" s="78"/>
      <c r="L45" s="78"/>
      <c r="M45" s="78"/>
      <c r="N45" s="5"/>
      <c r="O45" s="5"/>
    </row>
    <row r="46" spans="1:15" s="26" customFormat="1" ht="11.4" customHeight="1">
      <c r="A46" s="172"/>
      <c r="B46" s="147">
        <v>34</v>
      </c>
      <c r="C46" s="146">
        <v>6.7266666666666666</v>
      </c>
      <c r="D46" s="152">
        <v>7.61</v>
      </c>
      <c r="E46" s="205">
        <v>8.43</v>
      </c>
      <c r="F46" s="205"/>
      <c r="G46" s="229">
        <f t="shared" si="0"/>
        <v>0.10775295663600515</v>
      </c>
      <c r="H46" s="78"/>
      <c r="I46" s="78"/>
      <c r="J46" s="78"/>
      <c r="K46" s="78"/>
      <c r="L46" s="78"/>
      <c r="M46" s="78"/>
      <c r="N46" s="5"/>
      <c r="O46" s="5"/>
    </row>
    <row r="47" spans="1:15" s="26" customFormat="1" ht="11.4" customHeight="1">
      <c r="A47" s="173"/>
      <c r="B47" s="148">
        <v>35</v>
      </c>
      <c r="C47" s="149">
        <v>6.7766666666666664</v>
      </c>
      <c r="D47" s="167">
        <v>7.67</v>
      </c>
      <c r="E47" s="212">
        <v>8.4</v>
      </c>
      <c r="F47" s="212"/>
      <c r="G47" s="230">
        <f t="shared" si="0"/>
        <v>9.5176010430247704E-2</v>
      </c>
      <c r="H47" s="78"/>
      <c r="I47" s="78"/>
      <c r="J47" s="78"/>
      <c r="K47" s="78"/>
      <c r="L47" s="78"/>
      <c r="M47" s="78"/>
      <c r="N47" s="5"/>
      <c r="O47" s="5"/>
    </row>
    <row r="48" spans="1:15" s="26" customFormat="1" ht="11.4" customHeight="1">
      <c r="A48" s="172" t="s">
        <v>42</v>
      </c>
      <c r="B48" s="147">
        <v>36</v>
      </c>
      <c r="C48" s="146">
        <v>6.8033333333333337</v>
      </c>
      <c r="D48" s="152">
        <v>7.7</v>
      </c>
      <c r="E48" s="205">
        <v>8.4</v>
      </c>
      <c r="F48" s="205"/>
      <c r="G48" s="229">
        <f t="shared" si="0"/>
        <v>9.0909090909090828E-2</v>
      </c>
      <c r="H48" s="159"/>
      <c r="I48" s="159"/>
      <c r="J48" s="159"/>
      <c r="K48" s="78"/>
      <c r="L48" s="78"/>
      <c r="M48" s="78"/>
      <c r="N48" s="5"/>
      <c r="O48" s="5"/>
    </row>
    <row r="49" spans="1:15" s="26" customFormat="1" ht="11.4" customHeight="1">
      <c r="A49" s="172"/>
      <c r="B49" s="147">
        <v>37</v>
      </c>
      <c r="C49" s="146">
        <v>6.8350000000000009</v>
      </c>
      <c r="D49" s="152">
        <v>7.76</v>
      </c>
      <c r="E49" s="205">
        <v>8.43</v>
      </c>
      <c r="F49" s="205"/>
      <c r="G49" s="229">
        <f t="shared" si="0"/>
        <v>8.6340206185566926E-2</v>
      </c>
      <c r="H49" s="78"/>
      <c r="I49" s="78"/>
      <c r="J49" s="78"/>
      <c r="K49" s="78"/>
      <c r="L49" s="78"/>
      <c r="M49" s="78"/>
      <c r="N49" s="5"/>
      <c r="O49" s="5"/>
    </row>
    <row r="50" spans="1:15" s="26" customFormat="1" ht="11.4" customHeight="1">
      <c r="A50" s="172"/>
      <c r="B50" s="147">
        <v>38</v>
      </c>
      <c r="C50" s="146">
        <v>6.84</v>
      </c>
      <c r="D50" s="152">
        <v>7.81</v>
      </c>
      <c r="E50" s="205">
        <v>8.41</v>
      </c>
      <c r="F50" s="205"/>
      <c r="G50" s="229">
        <f t="shared" si="0"/>
        <v>7.6824583866837548E-2</v>
      </c>
      <c r="H50" s="75"/>
      <c r="I50" s="75"/>
      <c r="J50" s="166"/>
      <c r="K50" s="78"/>
      <c r="L50" s="78"/>
      <c r="M50" s="78"/>
      <c r="N50" s="5"/>
      <c r="O50" s="5"/>
    </row>
    <row r="51" spans="1:15" s="26" customFormat="1" ht="11.4" customHeight="1">
      <c r="A51" s="172"/>
      <c r="B51" s="147">
        <v>39</v>
      </c>
      <c r="C51" s="146">
        <v>6.8666666666666671</v>
      </c>
      <c r="D51" s="152">
        <v>7.87</v>
      </c>
      <c r="E51" s="205">
        <v>8.44</v>
      </c>
      <c r="F51" s="205"/>
      <c r="G51" s="229">
        <f t="shared" si="0"/>
        <v>7.2426937738246489E-2</v>
      </c>
      <c r="H51" s="78"/>
      <c r="I51" s="78"/>
      <c r="J51" s="78"/>
      <c r="K51" s="78"/>
      <c r="L51" s="78"/>
      <c r="M51" s="78"/>
      <c r="N51" s="5"/>
      <c r="O51" s="5"/>
    </row>
    <row r="52" spans="1:15" s="26" customFormat="1" ht="11.4" customHeight="1">
      <c r="A52" s="173"/>
      <c r="B52" s="148">
        <v>40</v>
      </c>
      <c r="C52" s="146">
        <v>6.916666666666667</v>
      </c>
      <c r="D52" s="167">
        <v>7.88</v>
      </c>
      <c r="E52" s="212">
        <v>8.4600000000000009</v>
      </c>
      <c r="F52" s="212"/>
      <c r="G52" s="230">
        <f t="shared" si="0"/>
        <v>7.3604060913705638E-2</v>
      </c>
      <c r="H52" s="78"/>
      <c r="I52" s="78"/>
      <c r="J52" s="78"/>
      <c r="K52" s="78"/>
      <c r="L52" s="78"/>
      <c r="M52" s="78"/>
      <c r="N52" s="5"/>
      <c r="O52" s="5"/>
    </row>
    <row r="53" spans="1:15" s="26" customFormat="1" ht="11.4" customHeight="1">
      <c r="A53" s="172" t="s">
        <v>43</v>
      </c>
      <c r="B53" s="145">
        <v>41</v>
      </c>
      <c r="C53" s="150">
        <v>6.8866666666666658</v>
      </c>
      <c r="D53" s="151">
        <v>7.9</v>
      </c>
      <c r="E53" s="204">
        <v>8.4700000000000006</v>
      </c>
      <c r="F53" s="204"/>
      <c r="G53" s="231">
        <f t="shared" si="0"/>
        <v>7.2151898734177156E-2</v>
      </c>
      <c r="H53" s="159"/>
      <c r="I53" s="159"/>
      <c r="J53" s="159"/>
      <c r="K53" s="78"/>
      <c r="L53" s="78"/>
      <c r="M53" s="78"/>
      <c r="N53" s="5"/>
      <c r="O53" s="5"/>
    </row>
    <row r="54" spans="1:15" s="26" customFormat="1" ht="11.4" customHeight="1">
      <c r="A54" s="172"/>
      <c r="B54" s="147">
        <v>42</v>
      </c>
      <c r="C54" s="146">
        <v>6.8833333333333337</v>
      </c>
      <c r="D54" s="152">
        <v>7.88</v>
      </c>
      <c r="E54" s="205">
        <v>8.4499999999999993</v>
      </c>
      <c r="F54" s="205"/>
      <c r="G54" s="229">
        <f t="shared" si="0"/>
        <v>7.2335025380710682E-2</v>
      </c>
      <c r="H54" s="159"/>
      <c r="I54" s="159"/>
      <c r="J54" s="166"/>
      <c r="K54" s="168"/>
      <c r="L54" s="78"/>
      <c r="M54" s="78"/>
      <c r="N54" s="5"/>
      <c r="O54" s="5"/>
    </row>
    <row r="55" spans="1:15" s="26" customFormat="1" ht="11.4" customHeight="1">
      <c r="A55" s="172"/>
      <c r="B55" s="147">
        <v>43</v>
      </c>
      <c r="C55" s="146">
        <v>6.9433333333333325</v>
      </c>
      <c r="D55" s="152">
        <v>7.92</v>
      </c>
      <c r="E55" s="205">
        <v>8.4600000000000009</v>
      </c>
      <c r="F55" s="205"/>
      <c r="G55" s="229">
        <f t="shared" si="0"/>
        <v>6.8181818181818343E-2</v>
      </c>
      <c r="H55" s="78"/>
      <c r="I55" s="78"/>
      <c r="J55" s="78"/>
      <c r="K55" s="78"/>
      <c r="L55" s="78"/>
      <c r="M55" s="78"/>
      <c r="N55" s="5"/>
      <c r="O55" s="5"/>
    </row>
    <row r="56" spans="1:15" s="26" customFormat="1" ht="11.4" customHeight="1">
      <c r="A56" s="173"/>
      <c r="B56" s="148">
        <v>44</v>
      </c>
      <c r="C56" s="149">
        <v>6.919999999999999</v>
      </c>
      <c r="D56" s="167">
        <v>8.0299999999999994</v>
      </c>
      <c r="E56" s="212">
        <v>8.49</v>
      </c>
      <c r="F56" s="212"/>
      <c r="G56" s="230">
        <f t="shared" si="0"/>
        <v>5.7285180572851813E-2</v>
      </c>
      <c r="H56" s="78"/>
      <c r="I56" s="78"/>
      <c r="J56" s="78"/>
      <c r="K56" s="78"/>
      <c r="L56" s="78"/>
      <c r="M56" s="78"/>
      <c r="N56" s="5"/>
      <c r="O56" s="5"/>
    </row>
    <row r="57" spans="1:15" s="26" customFormat="1" ht="11.4" customHeight="1">
      <c r="A57" s="172" t="s">
        <v>44</v>
      </c>
      <c r="B57" s="147">
        <v>45</v>
      </c>
      <c r="C57" s="146">
        <v>6.919999999999999</v>
      </c>
      <c r="D57" s="152">
        <v>8.01</v>
      </c>
      <c r="E57" s="205">
        <v>8.5299999999999994</v>
      </c>
      <c r="F57" s="205"/>
      <c r="G57" s="229">
        <f t="shared" si="0"/>
        <v>6.4918851435705305E-2</v>
      </c>
      <c r="H57" s="159"/>
      <c r="I57" s="159"/>
      <c r="J57" s="159"/>
      <c r="K57" s="78"/>
      <c r="L57" s="78"/>
      <c r="M57" s="78"/>
      <c r="N57" s="5"/>
      <c r="O57" s="5"/>
    </row>
    <row r="58" spans="1:15" s="26" customFormat="1" ht="11.4" customHeight="1">
      <c r="A58" s="172"/>
      <c r="B58" s="147">
        <v>46</v>
      </c>
      <c r="C58" s="146">
        <v>6.94</v>
      </c>
      <c r="D58" s="152">
        <v>8.0399999999999991</v>
      </c>
      <c r="E58" s="205">
        <v>8.6199999999999992</v>
      </c>
      <c r="F58" s="205"/>
      <c r="G58" s="229">
        <f t="shared" si="0"/>
        <v>7.2139303482587014E-2</v>
      </c>
      <c r="H58" s="159"/>
      <c r="I58" s="159"/>
      <c r="J58" s="166"/>
      <c r="K58" s="78"/>
      <c r="L58" s="78"/>
      <c r="M58" s="78"/>
      <c r="N58" s="5"/>
      <c r="O58" s="5"/>
    </row>
    <row r="59" spans="1:15" s="26" customFormat="1" ht="11.4" customHeight="1">
      <c r="A59" s="172"/>
      <c r="B59" s="147">
        <v>47</v>
      </c>
      <c r="C59" s="146">
        <v>6.9666666666666659</v>
      </c>
      <c r="D59" s="152">
        <v>8.06</v>
      </c>
      <c r="E59" s="205">
        <v>8.68</v>
      </c>
      <c r="F59" s="205"/>
      <c r="G59" s="229">
        <f t="shared" si="0"/>
        <v>7.6923076923076872E-2</v>
      </c>
      <c r="H59" s="78"/>
      <c r="I59" s="78"/>
      <c r="J59" s="78"/>
      <c r="K59" s="78"/>
      <c r="L59" s="78"/>
      <c r="M59" s="78"/>
      <c r="N59" s="5"/>
      <c r="O59" s="5"/>
    </row>
    <row r="60" spans="1:15" s="26" customFormat="1" ht="11.4" customHeight="1">
      <c r="A60" s="173"/>
      <c r="B60" s="148">
        <v>48</v>
      </c>
      <c r="C60" s="146">
        <v>6.9900000000000011</v>
      </c>
      <c r="D60" s="152">
        <v>8.07</v>
      </c>
      <c r="E60" s="205">
        <v>8.77</v>
      </c>
      <c r="F60" s="205"/>
      <c r="G60" s="229">
        <f t="shared" si="0"/>
        <v>8.6741016109045832E-2</v>
      </c>
      <c r="H60" s="78"/>
      <c r="I60" s="78"/>
      <c r="J60" s="78"/>
      <c r="K60" s="78"/>
      <c r="L60" s="78"/>
      <c r="M60" s="78"/>
      <c r="N60" s="5"/>
      <c r="O60" s="5"/>
    </row>
    <row r="61" spans="1:15" s="26" customFormat="1" ht="11.4" customHeight="1">
      <c r="A61" s="172" t="s">
        <v>45</v>
      </c>
      <c r="B61" s="145">
        <v>49</v>
      </c>
      <c r="C61" s="150">
        <v>6.9866666666666672</v>
      </c>
      <c r="D61" s="151">
        <v>8.15</v>
      </c>
      <c r="E61" s="204">
        <v>8.76</v>
      </c>
      <c r="F61" s="204"/>
      <c r="G61" s="231">
        <f t="shared" si="0"/>
        <v>7.4846625766871178E-2</v>
      </c>
      <c r="H61" s="78"/>
      <c r="I61" s="78"/>
      <c r="J61" s="78"/>
      <c r="K61" s="78"/>
      <c r="L61" s="78"/>
      <c r="M61" s="78"/>
      <c r="N61" s="5"/>
      <c r="O61" s="5"/>
    </row>
    <row r="62" spans="1:15" s="26" customFormat="1" ht="11.4" customHeight="1">
      <c r="A62" s="172"/>
      <c r="B62" s="147">
        <v>50</v>
      </c>
      <c r="C62" s="146">
        <v>6.9933333333333332</v>
      </c>
      <c r="D62" s="152">
        <v>8.1199999999999992</v>
      </c>
      <c r="E62" s="205">
        <v>8.7799999999999994</v>
      </c>
      <c r="F62" s="205"/>
      <c r="G62" s="229">
        <f t="shared" si="0"/>
        <v>8.1280788177339858E-2</v>
      </c>
      <c r="H62" s="70"/>
      <c r="I62" s="159"/>
      <c r="J62" s="166"/>
      <c r="K62" s="78"/>
      <c r="L62" s="78"/>
      <c r="M62" s="78"/>
      <c r="N62" s="5"/>
      <c r="O62" s="5"/>
    </row>
    <row r="63" spans="1:15" s="26" customFormat="1" ht="11.4" customHeight="1">
      <c r="A63" s="172"/>
      <c r="B63" s="147">
        <v>51</v>
      </c>
      <c r="C63" s="146">
        <v>6.9866666666666672</v>
      </c>
      <c r="D63" s="152">
        <v>8.18</v>
      </c>
      <c r="E63" s="205">
        <v>8.76</v>
      </c>
      <c r="F63" s="205"/>
      <c r="G63" s="171"/>
      <c r="H63" s="78"/>
      <c r="I63" s="78"/>
      <c r="J63" s="78"/>
      <c r="K63" s="78"/>
      <c r="L63" s="78"/>
      <c r="M63" s="78"/>
      <c r="N63" s="5"/>
      <c r="O63" s="5"/>
    </row>
    <row r="64" spans="1:15" s="17" customFormat="1" ht="11.4" customHeight="1">
      <c r="A64" s="176"/>
      <c r="B64" s="177">
        <v>52</v>
      </c>
      <c r="C64" s="178">
        <v>6.9833333333333343</v>
      </c>
      <c r="D64" s="179">
        <v>8.25</v>
      </c>
      <c r="E64" s="213">
        <v>8.69</v>
      </c>
      <c r="F64" s="213"/>
      <c r="G64" s="180"/>
      <c r="H64" s="78"/>
      <c r="I64" s="78"/>
      <c r="J64" s="78"/>
      <c r="K64" s="78"/>
      <c r="L64" s="78"/>
      <c r="M64" s="78"/>
      <c r="N64" s="5"/>
      <c r="O64" s="5"/>
    </row>
    <row r="65" spans="1:13" ht="16.8">
      <c r="A65" s="78"/>
      <c r="B65" s="169"/>
      <c r="C65" s="170"/>
      <c r="D65" s="170"/>
      <c r="E65" s="170"/>
      <c r="F65" s="170"/>
      <c r="G65" s="156"/>
      <c r="H65" s="78"/>
      <c r="I65" s="78"/>
      <c r="J65" s="78"/>
      <c r="K65" s="78"/>
      <c r="L65" s="78"/>
      <c r="M65" s="78"/>
    </row>
    <row r="66" spans="1:13" ht="16.8">
      <c r="A66" s="78" t="s">
        <v>46</v>
      </c>
      <c r="B66" s="134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</row>
    <row r="67" spans="1:13" ht="16.8">
      <c r="A67" s="78"/>
      <c r="B67" s="134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</row>
  </sheetData>
  <sheetProtection selectLockedCells="1" selectUnlockedCells="1"/>
  <mergeCells count="5">
    <mergeCell ref="I1:J1"/>
    <mergeCell ref="A8:H8"/>
    <mergeCell ref="A11:H11"/>
    <mergeCell ref="H29:M29"/>
    <mergeCell ref="N29:O29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7"/>
  <sheetViews>
    <sheetView zoomScale="105" zoomScaleNormal="105" workbookViewId="0">
      <selection activeCell="L7" sqref="L7"/>
    </sheetView>
  </sheetViews>
  <sheetFormatPr baseColWidth="10" defaultColWidth="11.5546875" defaultRowHeight="13.2"/>
  <cols>
    <col min="1" max="1" width="24.5546875" style="5" customWidth="1"/>
    <col min="2" max="2" width="8.88671875" style="5" customWidth="1"/>
    <col min="3" max="3" width="9" style="5" customWidth="1"/>
    <col min="4" max="6" width="6.88671875" style="5" customWidth="1"/>
    <col min="7" max="7" width="10.33203125" style="5" customWidth="1"/>
    <col min="8" max="8" width="8.33203125" style="5" customWidth="1"/>
    <col min="9" max="14" width="11.5546875" style="5"/>
    <col min="15" max="15" width="8.5546875" style="5" customWidth="1"/>
    <col min="16" max="16" width="19.33203125" style="5" customWidth="1"/>
    <col min="17" max="17" width="10.44140625" style="5" customWidth="1"/>
    <col min="18" max="21" width="7" style="5" customWidth="1"/>
    <col min="22" max="22" width="8.5546875" style="5" customWidth="1"/>
    <col min="23" max="16384" width="11.5546875" style="5"/>
  </cols>
  <sheetData>
    <row r="3" spans="1:23" ht="15.6">
      <c r="M3" s="36" t="s">
        <v>52</v>
      </c>
      <c r="N3" s="36"/>
    </row>
    <row r="6" spans="1:23" s="78" customFormat="1" ht="16.8">
      <c r="Q6" s="79"/>
    </row>
    <row r="7" spans="1:23" s="81" customFormat="1" ht="19.2">
      <c r="A7" s="80" t="s">
        <v>53</v>
      </c>
      <c r="B7" s="80"/>
      <c r="Q7" s="82"/>
    </row>
    <row r="8" spans="1:23" s="78" customFormat="1" ht="23.25" customHeight="1"/>
    <row r="9" spans="1:23" s="78" customFormat="1" ht="12" hidden="1" customHeight="1">
      <c r="I9" s="263"/>
      <c r="J9" s="263"/>
      <c r="K9" s="263"/>
      <c r="L9" s="263"/>
      <c r="M9" s="263"/>
      <c r="N9" s="107"/>
    </row>
    <row r="10" spans="1:23" s="75" customFormat="1" ht="42.75" customHeight="1">
      <c r="A10" s="249" t="s">
        <v>54</v>
      </c>
      <c r="B10" s="249"/>
      <c r="C10" s="249"/>
      <c r="D10" s="249"/>
      <c r="E10" s="249"/>
      <c r="F10" s="249"/>
      <c r="G10" s="249"/>
      <c r="I10" s="244" t="s">
        <v>87</v>
      </c>
      <c r="J10" s="245"/>
      <c r="K10" s="245"/>
      <c r="L10" s="245"/>
      <c r="M10" s="245"/>
      <c r="N10" s="245"/>
      <c r="O10" s="245"/>
      <c r="P10" s="85" t="s">
        <v>55</v>
      </c>
      <c r="Q10" s="86"/>
      <c r="R10" s="87"/>
      <c r="S10" s="87"/>
      <c r="T10" s="87"/>
      <c r="U10" s="87"/>
      <c r="V10" s="87"/>
    </row>
    <row r="11" spans="1:23" s="9" customFormat="1" ht="7.5" customHeight="1">
      <c r="C11" s="10"/>
      <c r="D11" s="10"/>
      <c r="E11" s="10"/>
      <c r="F11" s="10"/>
      <c r="R11" s="10"/>
      <c r="S11" s="10"/>
      <c r="T11" s="10"/>
      <c r="U11" s="10"/>
    </row>
    <row r="12" spans="1:23" s="9" customFormat="1" ht="14.85" customHeight="1">
      <c r="A12" s="242" t="s">
        <v>11</v>
      </c>
      <c r="B12" s="239" t="s">
        <v>74</v>
      </c>
      <c r="C12" s="239">
        <v>2020</v>
      </c>
      <c r="D12" s="239">
        <v>2021</v>
      </c>
      <c r="E12" s="239">
        <v>2022</v>
      </c>
      <c r="F12" s="239">
        <v>2023</v>
      </c>
      <c r="G12" s="247" t="s">
        <v>83</v>
      </c>
      <c r="P12" s="242" t="s">
        <v>76</v>
      </c>
      <c r="Q12" s="239" t="s">
        <v>74</v>
      </c>
      <c r="R12" s="239">
        <v>2020</v>
      </c>
      <c r="S12" s="239">
        <v>2021</v>
      </c>
      <c r="T12" s="239">
        <v>2022</v>
      </c>
      <c r="U12" s="239">
        <v>2023</v>
      </c>
      <c r="V12" s="247" t="s">
        <v>83</v>
      </c>
    </row>
    <row r="13" spans="1:23" s="9" customFormat="1" ht="18.600000000000001" customHeight="1">
      <c r="A13" s="243"/>
      <c r="B13" s="240"/>
      <c r="C13" s="240"/>
      <c r="D13" s="240"/>
      <c r="E13" s="240"/>
      <c r="F13" s="240"/>
      <c r="G13" s="248"/>
      <c r="I13" s="258"/>
      <c r="J13" s="258"/>
      <c r="K13" s="258"/>
      <c r="P13" s="243"/>
      <c r="Q13" s="240"/>
      <c r="R13" s="240"/>
      <c r="S13" s="240"/>
      <c r="T13" s="240"/>
      <c r="U13" s="240"/>
      <c r="V13" s="248"/>
    </row>
    <row r="14" spans="1:23" s="9" customFormat="1" ht="12.6">
      <c r="A14" s="96" t="s">
        <v>13</v>
      </c>
      <c r="B14" s="77">
        <v>11</v>
      </c>
      <c r="C14" s="77">
        <v>9.7479999999999993</v>
      </c>
      <c r="D14" s="77">
        <v>9.2000000000000011</v>
      </c>
      <c r="E14" s="77">
        <v>8.1</v>
      </c>
      <c r="F14" s="77">
        <v>9.2000000000000011</v>
      </c>
      <c r="G14" s="112">
        <f>F14/E14-1</f>
        <v>0.13580246913580263</v>
      </c>
      <c r="H14" s="37"/>
      <c r="O14" s="15"/>
      <c r="P14" s="96" t="s">
        <v>13</v>
      </c>
      <c r="Q14" s="104">
        <v>277</v>
      </c>
      <c r="R14" s="104">
        <v>243</v>
      </c>
      <c r="S14" s="104">
        <v>234</v>
      </c>
      <c r="T14" s="104">
        <v>205</v>
      </c>
      <c r="U14" s="130">
        <v>232</v>
      </c>
      <c r="V14" s="112">
        <f>U14/T14-1</f>
        <v>0.13170731707317063</v>
      </c>
      <c r="W14" s="11"/>
    </row>
    <row r="15" spans="1:23" s="9" customFormat="1" ht="12.6">
      <c r="A15" s="96" t="s">
        <v>14</v>
      </c>
      <c r="B15" s="77">
        <v>12.3</v>
      </c>
      <c r="C15" s="77">
        <v>11.76</v>
      </c>
      <c r="D15" s="77">
        <v>10.600000000000001</v>
      </c>
      <c r="E15" s="77">
        <v>9.3000000000000007</v>
      </c>
      <c r="F15" s="77">
        <v>9.6000000000000014</v>
      </c>
      <c r="G15" s="112">
        <f t="shared" ref="G15:G17" si="0">F15/E15-1</f>
        <v>3.2258064516129004E-2</v>
      </c>
      <c r="H15" s="37"/>
      <c r="O15" s="15"/>
      <c r="P15" s="96" t="s">
        <v>14</v>
      </c>
      <c r="Q15" s="104">
        <v>311</v>
      </c>
      <c r="R15" s="104">
        <v>305</v>
      </c>
      <c r="S15" s="104">
        <v>275</v>
      </c>
      <c r="T15" s="104">
        <v>239</v>
      </c>
      <c r="U15" s="130">
        <v>205</v>
      </c>
      <c r="V15" s="112">
        <f t="shared" ref="V15:V17" si="1">U15/T15-1</f>
        <v>-0.14225941422594146</v>
      </c>
      <c r="W15" s="11"/>
    </row>
    <row r="16" spans="1:23" s="9" customFormat="1" ht="12.6">
      <c r="A16" s="96" t="s">
        <v>15</v>
      </c>
      <c r="B16" s="77">
        <v>12.9</v>
      </c>
      <c r="C16" s="77">
        <v>8.7029999999999994</v>
      </c>
      <c r="D16" s="77">
        <v>10.8</v>
      </c>
      <c r="E16" s="77">
        <v>11</v>
      </c>
      <c r="F16" s="77">
        <v>10.700000000000001</v>
      </c>
      <c r="G16" s="112">
        <f t="shared" si="0"/>
        <v>-2.7272727272727226E-2</v>
      </c>
      <c r="H16" s="37"/>
      <c r="O16" s="15"/>
      <c r="P16" s="96" t="s">
        <v>15</v>
      </c>
      <c r="Q16" s="104">
        <v>327</v>
      </c>
      <c r="R16" s="104">
        <v>221</v>
      </c>
      <c r="S16" s="104">
        <v>277</v>
      </c>
      <c r="T16" s="104">
        <v>293</v>
      </c>
      <c r="U16" s="130">
        <v>277</v>
      </c>
      <c r="V16" s="112">
        <f t="shared" si="1"/>
        <v>-5.4607508532423243E-2</v>
      </c>
      <c r="W16" s="11"/>
    </row>
    <row r="17" spans="1:23" s="9" customFormat="1" ht="12.6">
      <c r="A17" s="96" t="s">
        <v>16</v>
      </c>
      <c r="B17" s="77">
        <v>12.4</v>
      </c>
      <c r="C17" s="77">
        <v>10.191000000000001</v>
      </c>
      <c r="D17" s="77">
        <v>11.200000000000001</v>
      </c>
      <c r="E17" s="77">
        <v>9.3000000000000007</v>
      </c>
      <c r="F17" s="77">
        <v>9.2000000000000011</v>
      </c>
      <c r="G17" s="112">
        <f t="shared" si="0"/>
        <v>-1.0752688172043001E-2</v>
      </c>
      <c r="H17" s="37"/>
      <c r="O17" s="15"/>
      <c r="P17" s="96" t="s">
        <v>16</v>
      </c>
      <c r="Q17" s="104">
        <v>317</v>
      </c>
      <c r="R17" s="104">
        <v>260</v>
      </c>
      <c r="S17" s="104">
        <v>297</v>
      </c>
      <c r="T17" s="104">
        <v>241</v>
      </c>
      <c r="U17" s="130">
        <v>233</v>
      </c>
      <c r="V17" s="112">
        <f t="shared" si="1"/>
        <v>-3.319502074688796E-2</v>
      </c>
      <c r="W17" s="11"/>
    </row>
    <row r="18" spans="1:23" s="9" customFormat="1" ht="12.6">
      <c r="A18" s="96" t="s">
        <v>17</v>
      </c>
      <c r="B18" s="77">
        <v>14.9</v>
      </c>
      <c r="C18" s="77">
        <v>13.124000000000001</v>
      </c>
      <c r="D18" s="77">
        <v>13.200000000000001</v>
      </c>
      <c r="E18" s="77">
        <v>13.9</v>
      </c>
      <c r="F18" s="77"/>
      <c r="G18" s="112"/>
      <c r="H18" s="37"/>
      <c r="O18" s="15"/>
      <c r="P18" s="96" t="s">
        <v>17</v>
      </c>
      <c r="Q18" s="104">
        <v>372</v>
      </c>
      <c r="R18" s="104">
        <v>335</v>
      </c>
      <c r="S18" s="104">
        <v>340</v>
      </c>
      <c r="T18" s="104">
        <v>350</v>
      </c>
      <c r="U18" s="130"/>
      <c r="V18" s="112"/>
      <c r="W18" s="11"/>
    </row>
    <row r="19" spans="1:23" s="9" customFormat="1" ht="12.6">
      <c r="A19" s="96" t="s">
        <v>18</v>
      </c>
      <c r="B19" s="77">
        <v>16</v>
      </c>
      <c r="C19" s="77">
        <v>14.298999999999999</v>
      </c>
      <c r="D19" s="77">
        <v>14.200000000000001</v>
      </c>
      <c r="E19" s="77">
        <v>15.200000000000001</v>
      </c>
      <c r="F19" s="77"/>
      <c r="G19" s="112"/>
      <c r="H19" s="37"/>
      <c r="O19" s="15"/>
      <c r="P19" s="96" t="s">
        <v>18</v>
      </c>
      <c r="Q19" s="104">
        <v>396</v>
      </c>
      <c r="R19" s="104">
        <v>361</v>
      </c>
      <c r="S19" s="104">
        <v>355</v>
      </c>
      <c r="T19" s="104">
        <v>379</v>
      </c>
      <c r="U19" s="130"/>
      <c r="V19" s="112"/>
      <c r="W19" s="11"/>
    </row>
    <row r="20" spans="1:23" s="10" customFormat="1" ht="12.9" customHeight="1">
      <c r="A20" s="96" t="s">
        <v>19</v>
      </c>
      <c r="B20" s="77">
        <v>14</v>
      </c>
      <c r="C20" s="77">
        <v>13.762</v>
      </c>
      <c r="D20" s="77">
        <v>13.4</v>
      </c>
      <c r="E20" s="77">
        <v>13.8</v>
      </c>
      <c r="F20" s="77"/>
      <c r="G20" s="112"/>
      <c r="H20" s="37"/>
      <c r="O20" s="15"/>
      <c r="P20" s="96" t="s">
        <v>19</v>
      </c>
      <c r="Q20" s="104">
        <v>348</v>
      </c>
      <c r="R20" s="104">
        <v>358</v>
      </c>
      <c r="S20" s="104">
        <v>333</v>
      </c>
      <c r="T20" s="104">
        <v>343</v>
      </c>
      <c r="U20" s="130"/>
      <c r="V20" s="112"/>
      <c r="W20" s="11"/>
    </row>
    <row r="21" spans="1:23" s="9" customFormat="1" ht="12.9" customHeight="1">
      <c r="A21" s="96" t="s">
        <v>41</v>
      </c>
      <c r="B21" s="77">
        <v>14.3</v>
      </c>
      <c r="C21" s="77">
        <v>14.635</v>
      </c>
      <c r="D21" s="77">
        <v>11</v>
      </c>
      <c r="E21" s="77">
        <v>14.9</v>
      </c>
      <c r="F21" s="77"/>
      <c r="G21" s="112"/>
      <c r="H21" s="37"/>
      <c r="O21" s="15"/>
      <c r="P21" s="96" t="s">
        <v>41</v>
      </c>
      <c r="Q21" s="104">
        <v>361</v>
      </c>
      <c r="R21" s="104">
        <v>338</v>
      </c>
      <c r="S21" s="104">
        <v>271</v>
      </c>
      <c r="T21" s="104">
        <v>373</v>
      </c>
      <c r="U21" s="130"/>
      <c r="V21" s="112"/>
      <c r="W21" s="11"/>
    </row>
    <row r="22" spans="1:23" s="9" customFormat="1" ht="12.9" customHeight="1">
      <c r="A22" s="96" t="s">
        <v>21</v>
      </c>
      <c r="B22" s="77">
        <v>13.5</v>
      </c>
      <c r="C22" s="77">
        <v>11.492000000000001</v>
      </c>
      <c r="D22" s="77">
        <v>11</v>
      </c>
      <c r="E22" s="77">
        <v>12.200000000000001</v>
      </c>
      <c r="F22" s="77"/>
      <c r="G22" s="112"/>
      <c r="H22" s="37"/>
      <c r="O22" s="15"/>
      <c r="P22" s="96" t="s">
        <v>21</v>
      </c>
      <c r="Q22" s="104">
        <v>336</v>
      </c>
      <c r="R22" s="104">
        <v>290</v>
      </c>
      <c r="S22" s="104">
        <v>276</v>
      </c>
      <c r="T22" s="104">
        <v>297</v>
      </c>
      <c r="U22" s="130"/>
      <c r="V22" s="112"/>
      <c r="W22" s="11"/>
    </row>
    <row r="23" spans="1:23" s="9" customFormat="1" ht="12.9" customHeight="1">
      <c r="A23" s="96" t="s">
        <v>22</v>
      </c>
      <c r="B23" s="77">
        <v>12.9</v>
      </c>
      <c r="C23" s="77">
        <v>10.866</v>
      </c>
      <c r="D23" s="77">
        <v>9.8000000000000007</v>
      </c>
      <c r="E23" s="77">
        <v>12</v>
      </c>
      <c r="F23" s="77"/>
      <c r="G23" s="112"/>
      <c r="H23" s="37"/>
      <c r="O23" s="15"/>
      <c r="P23" s="96" t="s">
        <v>22</v>
      </c>
      <c r="Q23" s="104">
        <v>321</v>
      </c>
      <c r="R23" s="104">
        <v>270</v>
      </c>
      <c r="S23" s="104">
        <v>240</v>
      </c>
      <c r="T23" s="104">
        <v>296</v>
      </c>
      <c r="U23" s="130"/>
      <c r="V23" s="112"/>
      <c r="W23" s="11"/>
    </row>
    <row r="24" spans="1:23" s="9" customFormat="1" ht="12.9" customHeight="1">
      <c r="A24" s="96" t="s">
        <v>23</v>
      </c>
      <c r="B24" s="77">
        <v>11.7</v>
      </c>
      <c r="C24" s="77">
        <v>10.271000000000001</v>
      </c>
      <c r="D24" s="77">
        <v>9.6000000000000014</v>
      </c>
      <c r="E24" s="77">
        <v>10.5</v>
      </c>
      <c r="F24" s="77"/>
      <c r="G24" s="112"/>
      <c r="H24" s="37"/>
      <c r="O24" s="15"/>
      <c r="P24" s="96" t="s">
        <v>23</v>
      </c>
      <c r="Q24" s="104">
        <v>295</v>
      </c>
      <c r="R24" s="104">
        <v>262</v>
      </c>
      <c r="S24" s="104">
        <v>250</v>
      </c>
      <c r="T24" s="104">
        <v>268</v>
      </c>
      <c r="U24" s="130"/>
      <c r="V24" s="112"/>
      <c r="W24" s="11"/>
    </row>
    <row r="25" spans="1:23" s="9" customFormat="1" ht="12.9" customHeight="1">
      <c r="A25" s="97" t="s">
        <v>24</v>
      </c>
      <c r="B25" s="77">
        <v>10.9</v>
      </c>
      <c r="C25" s="77">
        <v>10.688000000000001</v>
      </c>
      <c r="D25" s="77">
        <v>10</v>
      </c>
      <c r="E25" s="77">
        <v>8.9</v>
      </c>
      <c r="F25" s="77"/>
      <c r="G25" s="112"/>
      <c r="H25" s="37"/>
      <c r="O25" s="15"/>
      <c r="P25" s="97" t="s">
        <v>24</v>
      </c>
      <c r="Q25" s="104">
        <v>278</v>
      </c>
      <c r="R25" s="104">
        <v>275</v>
      </c>
      <c r="S25" s="104">
        <v>259</v>
      </c>
      <c r="T25" s="104">
        <v>227</v>
      </c>
      <c r="U25" s="130"/>
      <c r="V25" s="112"/>
      <c r="W25" s="11"/>
    </row>
    <row r="26" spans="1:23" s="9" customFormat="1" ht="12.9" customHeight="1">
      <c r="A26" s="98" t="s">
        <v>25</v>
      </c>
      <c r="B26" s="76">
        <f>(B13+B14+B15+B16+B17+B18+B19+B20)</f>
        <v>93.5</v>
      </c>
      <c r="C26" s="76">
        <f>(C13+C14+C15+C16+C17+C18+C19+C20)</f>
        <v>81.587000000000003</v>
      </c>
      <c r="D26" s="76">
        <f>(D21+D14+D15+D16+D17+D18+D19+D20)</f>
        <v>93.600000000000023</v>
      </c>
      <c r="E26" s="76">
        <f>(E21+E14+E15+E16+E17+E18+E19+E20)</f>
        <v>95.5</v>
      </c>
      <c r="F26" s="76"/>
      <c r="G26" s="223"/>
      <c r="H26" s="37"/>
      <c r="O26" s="15"/>
      <c r="P26" s="98" t="s">
        <v>25</v>
      </c>
      <c r="Q26" s="76"/>
      <c r="R26" s="76">
        <f>(R13+R14+R15+R16+R17+R18+R19+R20)</f>
        <v>2083</v>
      </c>
      <c r="S26" s="76">
        <f>(S21+S14+S15+S16+S17+S18+S19+S20)</f>
        <v>2382</v>
      </c>
      <c r="T26" s="76">
        <f>(T21+T14+T15+T16+T17+T18+T19+T20)</f>
        <v>2423</v>
      </c>
      <c r="U26" s="76"/>
      <c r="V26" s="223"/>
      <c r="W26" s="11"/>
    </row>
    <row r="27" spans="1:23" ht="13.8">
      <c r="A27" s="99" t="s">
        <v>66</v>
      </c>
      <c r="B27" s="95">
        <f>(B14+B15+B16+B17+B18+B19+B20+B21+B22+B23+B24+B25)</f>
        <v>156.79999999999998</v>
      </c>
      <c r="C27" s="95">
        <f>(C14+C15+C16+C17+C18+C19+C20+C21+C22+C23+C24+C25)</f>
        <v>139.53899999999999</v>
      </c>
      <c r="D27" s="95">
        <f>(D14+D15+D16+D17+D18+D19+D20+D21+D22+D23+D24+D25)</f>
        <v>134</v>
      </c>
      <c r="E27" s="95">
        <f>(E14+E15+E16+E17+E18+E19+E20+E21+E22+E23+E24+E25)</f>
        <v>139.1</v>
      </c>
      <c r="F27" s="95"/>
      <c r="G27" s="103"/>
      <c r="P27" s="99" t="s">
        <v>66</v>
      </c>
      <c r="Q27" s="95"/>
      <c r="R27" s="95">
        <f>(R14+R15+R16+R17+R18+R19+R20+R21+R22+R23+R24+R25)</f>
        <v>3518</v>
      </c>
      <c r="S27" s="95">
        <f>(S14+S15+S16+S17+S18+S19+S20+S21+S22+S23+S24+S25)</f>
        <v>3407</v>
      </c>
      <c r="T27" s="95">
        <f>(T14+T15+T16+T17+T18+T19+T20+T21+T22+T23+T24+T25)</f>
        <v>3511</v>
      </c>
      <c r="U27" s="95"/>
      <c r="V27" s="103"/>
      <c r="W27" s="11"/>
    </row>
    <row r="28" spans="1:23" ht="13.8">
      <c r="A28" s="88" t="s">
        <v>67</v>
      </c>
      <c r="B28" s="65"/>
      <c r="C28" s="100"/>
      <c r="D28" s="100">
        <f>D27/C27-1</f>
        <v>-3.9694995664294463E-2</v>
      </c>
      <c r="E28" s="100">
        <f>E27/D27-1</f>
        <v>3.8059701492537235E-2</v>
      </c>
      <c r="F28" s="100"/>
      <c r="G28" s="100">
        <f>(F14+F15+F16+F17)/(E14+E15+E16+E17)-1</f>
        <v>2.65251989389923E-2</v>
      </c>
      <c r="P28" s="88" t="s">
        <v>67</v>
      </c>
      <c r="Q28" s="65"/>
      <c r="R28" s="100"/>
      <c r="S28" s="100">
        <f>(S14+S15+S16+S17+S18+S19+S20+S21+S22+S23)/(R14+R15+R16+R17+R18+R19+R20+R21+R22+R23)-1</f>
        <v>-2.7843005702784307E-2</v>
      </c>
      <c r="T28" s="100">
        <f>(T14+T15+T16+T17+T18+T19+T20+T21+T22+T23)/(S14+S15+S16+S17+S18+S19+S20+S21+S22+S23)-1</f>
        <v>4.0717736369910273E-2</v>
      </c>
      <c r="U28" s="100"/>
      <c r="V28" s="100">
        <f>(U14+U15+U16+U17)/(T14+T15+T16+T17)-1</f>
        <v>-3.1697341513292399E-2</v>
      </c>
      <c r="W28" s="11"/>
    </row>
    <row r="29" spans="1:23" ht="12" customHeight="1">
      <c r="A29" s="10"/>
      <c r="B29" s="65"/>
      <c r="C29" s="69"/>
      <c r="D29" s="69"/>
      <c r="E29" s="69"/>
      <c r="F29" s="69"/>
      <c r="G29" s="66"/>
      <c r="P29" s="10"/>
      <c r="Q29" s="65"/>
      <c r="R29" s="69"/>
      <c r="S29" s="133"/>
      <c r="T29" s="133"/>
      <c r="U29" s="133"/>
      <c r="V29" s="133"/>
      <c r="W29" s="11"/>
    </row>
    <row r="30" spans="1:23" s="78" customFormat="1" ht="16.8">
      <c r="A30" s="78" t="s">
        <v>26</v>
      </c>
      <c r="B30" s="88"/>
      <c r="F30" s="70"/>
      <c r="G30" s="90"/>
      <c r="I30" s="78" t="s">
        <v>26</v>
      </c>
      <c r="P30" s="78" t="s">
        <v>26</v>
      </c>
    </row>
    <row r="33" spans="1:24" s="79" customFormat="1" ht="24" customHeight="1">
      <c r="A33" s="264" t="s">
        <v>92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</row>
    <row r="34" spans="1:24" s="79" customFormat="1" ht="15.75" customHeight="1">
      <c r="A34" s="264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</row>
    <row r="35" spans="1:24" s="78" customFormat="1" ht="25.35" customHeight="1">
      <c r="C35" s="91"/>
      <c r="D35" s="91"/>
      <c r="E35" s="227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227"/>
      <c r="U35" s="91"/>
      <c r="V35" s="91"/>
      <c r="W35" s="91"/>
      <c r="X35" s="91"/>
    </row>
    <row r="36" spans="1:24" s="75" customFormat="1" ht="19.2">
      <c r="A36" s="84" t="s">
        <v>56</v>
      </c>
      <c r="B36" s="92"/>
      <c r="C36" s="93"/>
      <c r="D36" s="93"/>
      <c r="E36" s="93"/>
      <c r="F36" s="93"/>
      <c r="G36" s="93"/>
      <c r="P36" s="84" t="s">
        <v>57</v>
      </c>
      <c r="Q36" s="86"/>
      <c r="R36" s="87"/>
      <c r="S36" s="87"/>
      <c r="T36" s="87"/>
      <c r="U36" s="87"/>
      <c r="V36" s="87"/>
    </row>
    <row r="37" spans="1:24" s="9" customFormat="1" ht="12.75" customHeight="1">
      <c r="A37" s="105" t="s">
        <v>84</v>
      </c>
      <c r="B37" s="228"/>
      <c r="C37" s="106">
        <f>C53/$C$27</f>
        <v>0.34757307992747555</v>
      </c>
      <c r="D37" s="106">
        <f>D53/$D$27</f>
        <v>0.35074626865671638</v>
      </c>
      <c r="E37" s="106">
        <f>E53/$E$27</f>
        <v>0.28684399712437103</v>
      </c>
      <c r="F37" s="10"/>
      <c r="H37" s="253"/>
      <c r="I37" s="253"/>
      <c r="J37" s="253"/>
      <c r="K37" s="253"/>
      <c r="L37" s="253"/>
      <c r="M37" s="253"/>
      <c r="N37" s="62"/>
      <c r="O37" s="6"/>
      <c r="R37" s="10"/>
      <c r="S37" s="10"/>
      <c r="T37" s="10"/>
      <c r="U37" s="10"/>
    </row>
    <row r="38" spans="1:24" s="9" customFormat="1" ht="14.85" customHeight="1">
      <c r="A38" s="242" t="s">
        <v>11</v>
      </c>
      <c r="B38" s="239" t="s">
        <v>74</v>
      </c>
      <c r="C38" s="239">
        <v>2020</v>
      </c>
      <c r="D38" s="239">
        <v>2021</v>
      </c>
      <c r="E38" s="239">
        <v>2022</v>
      </c>
      <c r="F38" s="239">
        <v>2023</v>
      </c>
      <c r="G38" s="247" t="s">
        <v>83</v>
      </c>
      <c r="P38" s="242" t="s">
        <v>12</v>
      </c>
      <c r="Q38" s="239" t="s">
        <v>74</v>
      </c>
      <c r="R38" s="239">
        <v>2020</v>
      </c>
      <c r="S38" s="239">
        <v>2021</v>
      </c>
      <c r="T38" s="239">
        <v>2022</v>
      </c>
      <c r="U38" s="239">
        <v>2023</v>
      </c>
      <c r="V38" s="247" t="s">
        <v>81</v>
      </c>
    </row>
    <row r="39" spans="1:24" s="9" customFormat="1" ht="20.85" customHeight="1">
      <c r="A39" s="243"/>
      <c r="B39" s="240"/>
      <c r="C39" s="240"/>
      <c r="D39" s="240"/>
      <c r="E39" s="240"/>
      <c r="F39" s="240"/>
      <c r="G39" s="248"/>
      <c r="P39" s="243"/>
      <c r="Q39" s="240"/>
      <c r="R39" s="240"/>
      <c r="S39" s="240"/>
      <c r="T39" s="240"/>
      <c r="U39" s="240"/>
      <c r="V39" s="248"/>
    </row>
    <row r="40" spans="1:24" s="9" customFormat="1" ht="13.8">
      <c r="A40" s="96" t="s">
        <v>36</v>
      </c>
      <c r="B40" s="77">
        <v>3.7</v>
      </c>
      <c r="C40" s="77">
        <v>3.4</v>
      </c>
      <c r="D40" s="77">
        <v>3.8000000000000003</v>
      </c>
      <c r="E40" s="77">
        <v>3.4000000000000004</v>
      </c>
      <c r="F40" s="77">
        <v>3.4000000000000004</v>
      </c>
      <c r="G40" s="112">
        <f>F40/E40-1</f>
        <v>0</v>
      </c>
      <c r="H40" s="70"/>
      <c r="O40" s="11"/>
      <c r="P40" s="96" t="s">
        <v>36</v>
      </c>
      <c r="Q40" s="104">
        <v>93</v>
      </c>
      <c r="R40" s="104">
        <v>84</v>
      </c>
      <c r="S40" s="104">
        <v>90</v>
      </c>
      <c r="T40" s="104">
        <v>88</v>
      </c>
      <c r="U40" s="104">
        <v>86</v>
      </c>
      <c r="V40" s="112">
        <f>U40/S40-1</f>
        <v>-4.4444444444444398E-2</v>
      </c>
      <c r="W40" s="11"/>
      <c r="X40" s="11"/>
    </row>
    <row r="41" spans="1:24" s="9" customFormat="1" ht="12.6">
      <c r="A41" s="96" t="s">
        <v>37</v>
      </c>
      <c r="B41" s="77">
        <v>3.7</v>
      </c>
      <c r="C41" s="77">
        <v>3.6</v>
      </c>
      <c r="D41" s="77">
        <v>4</v>
      </c>
      <c r="E41" s="77">
        <v>3.1</v>
      </c>
      <c r="F41" s="77">
        <v>3</v>
      </c>
      <c r="G41" s="112">
        <f t="shared" ref="G41:G43" si="2">F41/E41-1</f>
        <v>-3.2258064516129115E-2</v>
      </c>
      <c r="H41" s="14"/>
      <c r="I41" s="64"/>
      <c r="O41" s="11"/>
      <c r="P41" s="96" t="s">
        <v>37</v>
      </c>
      <c r="Q41" s="104">
        <v>91</v>
      </c>
      <c r="R41" s="104">
        <v>92</v>
      </c>
      <c r="S41" s="104">
        <v>99</v>
      </c>
      <c r="T41" s="104">
        <v>79</v>
      </c>
      <c r="U41" s="104">
        <v>36</v>
      </c>
      <c r="V41" s="112">
        <f>U41/S41-1</f>
        <v>-0.63636363636363635</v>
      </c>
      <c r="W41" s="11"/>
      <c r="X41" s="11"/>
    </row>
    <row r="42" spans="1:24" s="9" customFormat="1" ht="13.8">
      <c r="A42" s="96" t="s">
        <v>15</v>
      </c>
      <c r="B42" s="77">
        <v>3.8</v>
      </c>
      <c r="C42" s="77">
        <v>3.2</v>
      </c>
      <c r="D42" s="77">
        <v>4</v>
      </c>
      <c r="E42" s="77">
        <v>3.9000000000000004</v>
      </c>
      <c r="F42" s="77">
        <v>3.4000000000000004</v>
      </c>
      <c r="G42" s="112">
        <f t="shared" si="2"/>
        <v>-0.12820512820512819</v>
      </c>
      <c r="H42" s="14"/>
      <c r="I42" s="70"/>
      <c r="O42" s="11"/>
      <c r="P42" s="96" t="s">
        <v>15</v>
      </c>
      <c r="Q42" s="104">
        <v>96</v>
      </c>
      <c r="R42" s="104">
        <v>79</v>
      </c>
      <c r="S42" s="104">
        <v>103</v>
      </c>
      <c r="T42" s="104">
        <v>103</v>
      </c>
      <c r="U42" s="104">
        <v>87</v>
      </c>
      <c r="V42" s="112">
        <f t="shared" ref="V42:V43" si="3">U42/S42-1</f>
        <v>-0.15533980582524276</v>
      </c>
      <c r="W42" s="11"/>
      <c r="X42" s="11"/>
    </row>
    <row r="43" spans="1:24" s="9" customFormat="1" ht="12.6">
      <c r="A43" s="96" t="s">
        <v>16</v>
      </c>
      <c r="B43" s="77">
        <v>4.2</v>
      </c>
      <c r="C43" s="77">
        <v>3.7</v>
      </c>
      <c r="D43" s="77">
        <v>4.4000000000000004</v>
      </c>
      <c r="E43" s="77">
        <v>3.3000000000000003</v>
      </c>
      <c r="F43" s="77">
        <v>3.1</v>
      </c>
      <c r="G43" s="112">
        <f t="shared" si="2"/>
        <v>-6.0606060606060663E-2</v>
      </c>
      <c r="H43" s="14"/>
      <c r="O43" s="11"/>
      <c r="P43" s="96" t="s">
        <v>16</v>
      </c>
      <c r="Q43" s="104">
        <v>105</v>
      </c>
      <c r="R43" s="104">
        <v>93</v>
      </c>
      <c r="S43" s="104">
        <v>111</v>
      </c>
      <c r="T43" s="104">
        <v>82</v>
      </c>
      <c r="U43" s="104">
        <v>77</v>
      </c>
      <c r="V43" s="112">
        <f t="shared" si="3"/>
        <v>-0.30630630630630629</v>
      </c>
      <c r="W43" s="11"/>
      <c r="X43" s="11"/>
    </row>
    <row r="44" spans="1:24" s="9" customFormat="1" ht="12.6">
      <c r="A44" s="96" t="s">
        <v>17</v>
      </c>
      <c r="B44" s="77">
        <v>4.5999999999999996</v>
      </c>
      <c r="C44" s="77">
        <v>4.3</v>
      </c>
      <c r="D44" s="77">
        <v>4.4000000000000004</v>
      </c>
      <c r="E44" s="77">
        <v>3.9000000000000004</v>
      </c>
      <c r="F44" s="77"/>
      <c r="G44" s="112"/>
      <c r="H44" s="14"/>
      <c r="O44" s="11"/>
      <c r="P44" s="96" t="s">
        <v>17</v>
      </c>
      <c r="Q44" s="104">
        <v>113</v>
      </c>
      <c r="R44" s="104">
        <v>108</v>
      </c>
      <c r="S44" s="104">
        <v>107</v>
      </c>
      <c r="T44" s="104">
        <v>98</v>
      </c>
      <c r="U44" s="104"/>
      <c r="V44" s="112"/>
      <c r="W44" s="11"/>
      <c r="X44" s="11"/>
    </row>
    <row r="45" spans="1:24" s="9" customFormat="1" ht="12.6">
      <c r="A45" s="96" t="s">
        <v>18</v>
      </c>
      <c r="B45" s="77">
        <v>4.3</v>
      </c>
      <c r="C45" s="77">
        <v>3.5</v>
      </c>
      <c r="D45" s="77">
        <v>4.4000000000000004</v>
      </c>
      <c r="E45" s="77">
        <v>3.8000000000000003</v>
      </c>
      <c r="F45" s="77"/>
      <c r="G45" s="112"/>
      <c r="H45" s="14"/>
      <c r="O45" s="11"/>
      <c r="P45" s="96" t="s">
        <v>18</v>
      </c>
      <c r="Q45" s="104">
        <v>105</v>
      </c>
      <c r="R45" s="104">
        <v>90</v>
      </c>
      <c r="S45" s="104">
        <v>108</v>
      </c>
      <c r="T45" s="104">
        <v>98</v>
      </c>
      <c r="U45" s="104"/>
      <c r="V45" s="112"/>
      <c r="W45" s="11"/>
      <c r="X45" s="11"/>
    </row>
    <row r="46" spans="1:24" s="10" customFormat="1" ht="12.9" customHeight="1">
      <c r="A46" s="96" t="s">
        <v>40</v>
      </c>
      <c r="B46" s="77">
        <v>4</v>
      </c>
      <c r="C46" s="77">
        <v>4.8</v>
      </c>
      <c r="D46" s="77">
        <v>5</v>
      </c>
      <c r="E46" s="77">
        <v>3.9000000000000004</v>
      </c>
      <c r="F46" s="77"/>
      <c r="G46" s="112"/>
      <c r="H46" s="14"/>
      <c r="O46" s="11"/>
      <c r="P46" s="96" t="s">
        <v>40</v>
      </c>
      <c r="Q46" s="104">
        <v>99</v>
      </c>
      <c r="R46" s="104">
        <v>132</v>
      </c>
      <c r="S46" s="104">
        <v>123</v>
      </c>
      <c r="T46" s="104">
        <v>97</v>
      </c>
      <c r="U46" s="104"/>
      <c r="V46" s="112"/>
      <c r="W46" s="11"/>
      <c r="X46" s="11"/>
    </row>
    <row r="47" spans="1:24" s="9" customFormat="1" ht="12.9" customHeight="1">
      <c r="A47" s="96" t="s">
        <v>41</v>
      </c>
      <c r="B47" s="77">
        <v>4.5999999999999996</v>
      </c>
      <c r="C47" s="77">
        <v>6.7</v>
      </c>
      <c r="D47" s="77">
        <v>3.4000000000000004</v>
      </c>
      <c r="E47" s="77">
        <v>4.9000000000000004</v>
      </c>
      <c r="F47" s="77"/>
      <c r="G47" s="112"/>
      <c r="H47" s="14"/>
      <c r="O47" s="11"/>
      <c r="P47" s="96" t="s">
        <v>41</v>
      </c>
      <c r="Q47" s="104">
        <v>119</v>
      </c>
      <c r="R47" s="104">
        <v>139</v>
      </c>
      <c r="S47" s="104">
        <v>81</v>
      </c>
      <c r="T47" s="104">
        <v>121</v>
      </c>
      <c r="U47" s="104"/>
      <c r="V47" s="112"/>
      <c r="W47" s="11"/>
      <c r="X47" s="11"/>
    </row>
    <row r="48" spans="1:24" s="9" customFormat="1" ht="12.9" customHeight="1">
      <c r="A48" s="96" t="s">
        <v>42</v>
      </c>
      <c r="B48" s="77">
        <v>3.9</v>
      </c>
      <c r="C48" s="77">
        <v>3.7</v>
      </c>
      <c r="D48" s="77">
        <v>3.4000000000000004</v>
      </c>
      <c r="E48" s="77">
        <v>3.1</v>
      </c>
      <c r="F48" s="77"/>
      <c r="G48" s="112"/>
      <c r="H48" s="14"/>
      <c r="O48" s="11"/>
      <c r="P48" s="96" t="s">
        <v>42</v>
      </c>
      <c r="Q48" s="104">
        <v>98</v>
      </c>
      <c r="R48" s="104">
        <v>93</v>
      </c>
      <c r="S48" s="104">
        <v>84</v>
      </c>
      <c r="T48" s="104">
        <v>81</v>
      </c>
      <c r="U48" s="104"/>
      <c r="V48" s="112"/>
      <c r="W48" s="11"/>
      <c r="X48" s="11"/>
    </row>
    <row r="49" spans="1:24" s="9" customFormat="1" ht="12.9" customHeight="1">
      <c r="A49" s="96" t="s">
        <v>43</v>
      </c>
      <c r="B49" s="77">
        <v>3.8</v>
      </c>
      <c r="C49" s="77">
        <v>3.6</v>
      </c>
      <c r="D49" s="77">
        <v>3</v>
      </c>
      <c r="E49" s="77">
        <v>3.6</v>
      </c>
      <c r="F49" s="77"/>
      <c r="G49" s="112"/>
      <c r="H49" s="14"/>
      <c r="O49" s="11"/>
      <c r="P49" s="96" t="s">
        <v>43</v>
      </c>
      <c r="Q49" s="104">
        <v>95</v>
      </c>
      <c r="R49" s="104">
        <v>88</v>
      </c>
      <c r="S49" s="104">
        <v>69</v>
      </c>
      <c r="T49" s="104">
        <v>96</v>
      </c>
      <c r="U49" s="104"/>
      <c r="V49" s="112"/>
      <c r="W49" s="11"/>
      <c r="X49" s="11"/>
    </row>
    <row r="50" spans="1:24" s="9" customFormat="1" ht="12.9" customHeight="1">
      <c r="A50" s="96" t="s">
        <v>44</v>
      </c>
      <c r="B50" s="77">
        <v>3.5</v>
      </c>
      <c r="C50" s="77">
        <v>3.9</v>
      </c>
      <c r="D50" s="77">
        <v>3.4000000000000004</v>
      </c>
      <c r="E50" s="77">
        <v>3</v>
      </c>
      <c r="F50" s="77"/>
      <c r="G50" s="112"/>
      <c r="H50" s="14"/>
      <c r="O50" s="11"/>
      <c r="P50" s="96" t="s">
        <v>44</v>
      </c>
      <c r="Q50" s="104">
        <v>89</v>
      </c>
      <c r="R50" s="104">
        <v>99</v>
      </c>
      <c r="S50" s="104">
        <v>88</v>
      </c>
      <c r="T50" s="104">
        <v>78</v>
      </c>
      <c r="U50" s="77"/>
      <c r="V50" s="101"/>
      <c r="W50" s="11"/>
      <c r="X50" s="11"/>
    </row>
    <row r="51" spans="1:24" s="9" customFormat="1" ht="12.9" customHeight="1">
      <c r="A51" s="97" t="s">
        <v>45</v>
      </c>
      <c r="B51" s="77">
        <v>3.5</v>
      </c>
      <c r="C51" s="77">
        <v>4.0999999999999996</v>
      </c>
      <c r="D51" s="77">
        <v>3.8000000000000003</v>
      </c>
      <c r="E51" s="77"/>
      <c r="F51" s="77"/>
      <c r="G51" s="112"/>
      <c r="H51" s="14"/>
      <c r="K51" s="5"/>
      <c r="O51" s="11"/>
      <c r="P51" s="97" t="s">
        <v>45</v>
      </c>
      <c r="Q51" s="104">
        <v>90</v>
      </c>
      <c r="R51" s="104">
        <v>106</v>
      </c>
      <c r="S51" s="104">
        <v>99</v>
      </c>
      <c r="T51" s="104">
        <v>76</v>
      </c>
      <c r="U51" s="77"/>
      <c r="V51" s="102"/>
      <c r="W51" s="11"/>
      <c r="X51" s="11"/>
    </row>
    <row r="52" spans="1:24" s="9" customFormat="1" ht="12.9" customHeight="1">
      <c r="A52" s="98" t="s">
        <v>25</v>
      </c>
      <c r="B52" s="76"/>
      <c r="C52" s="76">
        <f>(C39+C40+C41+C42+C43+C44+C45+C46)</f>
        <v>26.5</v>
      </c>
      <c r="D52" s="76">
        <f>(D47+D40+D41+D42+D43+D44+D45+D46)</f>
        <v>33.4</v>
      </c>
      <c r="E52" s="76">
        <f>(E47+E40+E41+E42+E43+E44+E45+E46)</f>
        <v>30.200000000000003</v>
      </c>
      <c r="F52" s="76"/>
      <c r="G52" s="223"/>
      <c r="H52" s="14"/>
      <c r="K52" s="5"/>
      <c r="O52" s="11"/>
      <c r="P52" s="98" t="s">
        <v>25</v>
      </c>
      <c r="Q52" s="76"/>
      <c r="R52" s="76">
        <f>(R39+R40+R41+R42+R43+R44+R45+R46)</f>
        <v>678</v>
      </c>
      <c r="S52" s="76">
        <f>(S47+S40+S41+S42+S43+S44+S45+S46)</f>
        <v>822</v>
      </c>
      <c r="T52" s="76">
        <f>(T47+T40+T41+T42+T43+T44+T45+T46)</f>
        <v>766</v>
      </c>
      <c r="U52" s="76"/>
      <c r="V52" s="223"/>
      <c r="W52" s="11"/>
      <c r="X52" s="11"/>
    </row>
    <row r="53" spans="1:24" s="9" customFormat="1" ht="12.9" customHeight="1">
      <c r="A53" s="99" t="s">
        <v>66</v>
      </c>
      <c r="B53" s="95"/>
      <c r="C53" s="95">
        <f>(C40+C41+C42+C43+C44+C45+C46+C47+C48+C49+C50+C51)</f>
        <v>48.500000000000007</v>
      </c>
      <c r="D53" s="95">
        <f>(D40+D41+D42+D43+D44+D45+D46+D47+D48+D49+D50+D51)</f>
        <v>46.999999999999993</v>
      </c>
      <c r="E53" s="95">
        <f>(E40+E41+E42+E43+E44+E45+E46+E47+E48+E49+E50+E51)</f>
        <v>39.900000000000006</v>
      </c>
      <c r="F53" s="95"/>
      <c r="G53" s="103"/>
      <c r="K53" s="5"/>
      <c r="P53" s="99" t="s">
        <v>66</v>
      </c>
      <c r="Q53" s="95"/>
      <c r="R53" s="95">
        <f>(R40+R41+R42+R43+R44+R45+R46+R47+R48+R49+R50+R51)</f>
        <v>1203</v>
      </c>
      <c r="S53" s="95">
        <f>(S40+S41+S42+S43+S44+S45+S46+S47+S48+S49+S50+S51)</f>
        <v>1162</v>
      </c>
      <c r="T53" s="95">
        <f>(T40+T41+T42+T43+T44+T45+T46+T47+T48+T49+T50+T51)</f>
        <v>1097</v>
      </c>
      <c r="U53" s="95"/>
      <c r="V53" s="103"/>
      <c r="W53" s="11"/>
      <c r="X53" s="11"/>
    </row>
    <row r="54" spans="1:24" ht="13.8">
      <c r="A54" s="88" t="s">
        <v>67</v>
      </c>
      <c r="B54" s="65"/>
      <c r="C54" s="100"/>
      <c r="D54" s="100">
        <f>D53/C53-1</f>
        <v>-3.0927835051546726E-2</v>
      </c>
      <c r="E54" s="100">
        <f>E53/D53-1</f>
        <v>-0.15106382978723376</v>
      </c>
      <c r="F54" s="100"/>
      <c r="G54" s="100">
        <f>(F40+F41+F42+F43)/(E40+E41+E42+E43)-1</f>
        <v>-5.8394160583941646E-2</v>
      </c>
      <c r="P54" s="88" t="s">
        <v>67</v>
      </c>
      <c r="Q54" s="65"/>
      <c r="R54" s="100"/>
      <c r="S54" s="100">
        <f>(S40+S41+S42+S43+S44+S45+S46+S47+S48+S49)/(R40+R41+R42+R43+R44+R45+R46+R47+R48+R49)-1</f>
        <v>-2.3046092184368705E-2</v>
      </c>
      <c r="T54" s="100">
        <f>(T40+T41+T42+T43+T44+T45+T46+T47+T48+T49)/(S40+S41+S42+S43+S44+S45+S46+S47+S48+S49)-1</f>
        <v>-3.2820512820512793E-2</v>
      </c>
      <c r="U54" s="100"/>
      <c r="V54" s="100">
        <f>(U40+U41+U42+U43)/(T40+T41+T42+T43)-1</f>
        <v>-0.1875</v>
      </c>
      <c r="W54" s="11"/>
    </row>
    <row r="55" spans="1:24" ht="12" customHeight="1">
      <c r="A55" s="10"/>
      <c r="B55" s="65"/>
      <c r="C55" s="69"/>
      <c r="D55" s="69"/>
      <c r="E55" s="69"/>
      <c r="F55" s="69"/>
      <c r="G55" s="66"/>
      <c r="P55" s="10"/>
      <c r="Q55" s="65"/>
      <c r="R55" s="69"/>
      <c r="S55" s="69"/>
      <c r="T55" s="69"/>
      <c r="U55" s="69"/>
      <c r="V55" s="66"/>
      <c r="W55" s="11"/>
    </row>
    <row r="56" spans="1:24" s="78" customFormat="1" ht="16.8">
      <c r="A56" s="78" t="s">
        <v>26</v>
      </c>
      <c r="B56" s="88"/>
      <c r="P56" s="78" t="s">
        <v>26</v>
      </c>
    </row>
    <row r="57" spans="1:24" s="78" customFormat="1" ht="16.8">
      <c r="B57" s="88"/>
    </row>
  </sheetData>
  <sheetProtection selectLockedCells="1" selectUnlockedCells="1"/>
  <mergeCells count="35">
    <mergeCell ref="V38:V39"/>
    <mergeCell ref="D38:D39"/>
    <mergeCell ref="A38:A39"/>
    <mergeCell ref="B38:B39"/>
    <mergeCell ref="C38:C39"/>
    <mergeCell ref="G38:G39"/>
    <mergeCell ref="P38:P39"/>
    <mergeCell ref="U38:U39"/>
    <mergeCell ref="S38:S39"/>
    <mergeCell ref="R38:R39"/>
    <mergeCell ref="F38:F39"/>
    <mergeCell ref="Q38:Q39"/>
    <mergeCell ref="E38:E39"/>
    <mergeCell ref="T38:T39"/>
    <mergeCell ref="V12:V13"/>
    <mergeCell ref="I13:K13"/>
    <mergeCell ref="S12:S13"/>
    <mergeCell ref="A33:V33"/>
    <mergeCell ref="H37:M37"/>
    <mergeCell ref="A34:V34"/>
    <mergeCell ref="U12:U13"/>
    <mergeCell ref="P12:P13"/>
    <mergeCell ref="Q12:Q13"/>
    <mergeCell ref="R12:R13"/>
    <mergeCell ref="T12:T13"/>
    <mergeCell ref="I9:M9"/>
    <mergeCell ref="A10:G10"/>
    <mergeCell ref="A12:A13"/>
    <mergeCell ref="B12:B13"/>
    <mergeCell ref="C12:C13"/>
    <mergeCell ref="G12:G13"/>
    <mergeCell ref="D12:D13"/>
    <mergeCell ref="I10:O10"/>
    <mergeCell ref="F12:F13"/>
    <mergeCell ref="E12:E13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Y55"/>
  <sheetViews>
    <sheetView topLeftCell="A4" zoomScale="105" zoomScaleNormal="105" workbookViewId="0">
      <selection activeCell="B7" sqref="B7"/>
    </sheetView>
  </sheetViews>
  <sheetFormatPr baseColWidth="10" defaultColWidth="11.5546875" defaultRowHeight="13.2"/>
  <cols>
    <col min="1" max="1" width="23.6640625" style="5" customWidth="1"/>
    <col min="2" max="2" width="9.5546875" style="5" customWidth="1"/>
    <col min="3" max="6" width="8.109375" style="5" customWidth="1"/>
    <col min="7" max="7" width="9.33203125" style="5" customWidth="1"/>
    <col min="8" max="15" width="11.5546875" style="5"/>
    <col min="16" max="16" width="19.33203125" style="5" customWidth="1"/>
    <col min="17" max="17" width="10.109375" style="5" customWidth="1"/>
    <col min="18" max="21" width="8.5546875" style="5" customWidth="1"/>
    <col min="22" max="22" width="9.109375" style="5" customWidth="1"/>
    <col min="23" max="23" width="11" style="5" customWidth="1"/>
    <col min="24" max="16384" width="11.5546875" style="5"/>
  </cols>
  <sheetData>
    <row r="7" spans="1:25" s="81" customFormat="1" ht="19.2">
      <c r="A7" s="80" t="s">
        <v>58</v>
      </c>
      <c r="B7" s="80"/>
      <c r="Q7" s="82"/>
      <c r="W7" s="78"/>
    </row>
    <row r="8" spans="1:25" s="78" customFormat="1" ht="17.100000000000001" customHeight="1"/>
    <row r="9" spans="1:25" s="78" customFormat="1" ht="9" customHeight="1">
      <c r="I9" s="263"/>
      <c r="J9" s="263"/>
      <c r="K9" s="263"/>
      <c r="L9" s="263"/>
      <c r="M9" s="263"/>
      <c r="N9" s="107"/>
      <c r="W9" s="75"/>
    </row>
    <row r="10" spans="1:25" s="75" customFormat="1" ht="27" customHeight="1">
      <c r="A10" s="249" t="s">
        <v>59</v>
      </c>
      <c r="B10" s="249"/>
      <c r="C10" s="249"/>
      <c r="D10" s="249"/>
      <c r="E10" s="249"/>
      <c r="F10" s="249"/>
      <c r="G10" s="249"/>
      <c r="I10" s="266" t="s">
        <v>88</v>
      </c>
      <c r="J10" s="266"/>
      <c r="K10" s="266"/>
      <c r="L10" s="266"/>
      <c r="M10" s="266"/>
      <c r="N10" s="266"/>
      <c r="O10" s="266"/>
      <c r="P10" s="265" t="s">
        <v>77</v>
      </c>
      <c r="Q10" s="265"/>
      <c r="R10" s="265"/>
      <c r="S10" s="265"/>
      <c r="T10" s="265"/>
      <c r="U10" s="265"/>
      <c r="V10" s="265"/>
    </row>
    <row r="11" spans="1:25" s="9" customFormat="1" ht="7.5" customHeight="1">
      <c r="C11" s="10"/>
      <c r="D11" s="10"/>
      <c r="E11" s="10"/>
      <c r="F11" s="10"/>
      <c r="R11" s="10"/>
      <c r="S11" s="10"/>
      <c r="T11" s="10"/>
      <c r="U11" s="10"/>
    </row>
    <row r="12" spans="1:25" s="9" customFormat="1" ht="14.85" customHeight="1">
      <c r="A12" s="242" t="s">
        <v>11</v>
      </c>
      <c r="B12" s="239" t="s">
        <v>74</v>
      </c>
      <c r="C12" s="239">
        <v>2020</v>
      </c>
      <c r="D12" s="239">
        <v>2021</v>
      </c>
      <c r="E12" s="239">
        <v>2022</v>
      </c>
      <c r="F12" s="239">
        <v>2023</v>
      </c>
      <c r="G12" s="247" t="s">
        <v>83</v>
      </c>
      <c r="P12" s="242" t="s">
        <v>76</v>
      </c>
      <c r="Q12" s="239" t="s">
        <v>74</v>
      </c>
      <c r="R12" s="239">
        <v>2020</v>
      </c>
      <c r="S12" s="239">
        <v>2021</v>
      </c>
      <c r="T12" s="239">
        <v>2022</v>
      </c>
      <c r="U12" s="239">
        <v>2023</v>
      </c>
      <c r="V12" s="247" t="s">
        <v>83</v>
      </c>
    </row>
    <row r="13" spans="1:25" s="9" customFormat="1" ht="22.35" customHeight="1">
      <c r="A13" s="243"/>
      <c r="B13" s="240"/>
      <c r="C13" s="240"/>
      <c r="D13" s="240"/>
      <c r="E13" s="240"/>
      <c r="F13" s="240"/>
      <c r="G13" s="248"/>
      <c r="I13" s="258"/>
      <c r="J13" s="258"/>
      <c r="K13" s="258"/>
      <c r="P13" s="243"/>
      <c r="Q13" s="240"/>
      <c r="R13" s="240"/>
      <c r="S13" s="240"/>
      <c r="T13" s="240"/>
      <c r="U13" s="240"/>
      <c r="V13" s="248"/>
      <c r="W13" s="11"/>
    </row>
    <row r="14" spans="1:25" s="9" customFormat="1" ht="12.6">
      <c r="A14" s="96" t="s">
        <v>13</v>
      </c>
      <c r="B14" s="122">
        <v>90.6</v>
      </c>
      <c r="C14" s="110">
        <v>92</v>
      </c>
      <c r="D14" s="110">
        <v>84.9</v>
      </c>
      <c r="E14" s="110">
        <v>87.800000000000011</v>
      </c>
      <c r="F14" s="110">
        <v>88.100000000000009</v>
      </c>
      <c r="G14" s="112">
        <f>F14/E14-1</f>
        <v>3.4168564920273869E-3</v>
      </c>
      <c r="H14" s="37"/>
      <c r="P14" s="96" t="s">
        <v>13</v>
      </c>
      <c r="Q14" s="128">
        <v>8670</v>
      </c>
      <c r="R14" s="130">
        <v>9505</v>
      </c>
      <c r="S14" s="130">
        <v>8730</v>
      </c>
      <c r="T14" s="130">
        <v>9052</v>
      </c>
      <c r="U14" s="130">
        <v>8990</v>
      </c>
      <c r="V14" s="112">
        <f>U14/T14-1</f>
        <v>-6.8493150684931781E-3</v>
      </c>
      <c r="W14" s="11"/>
      <c r="X14" s="11"/>
      <c r="Y14" s="15"/>
    </row>
    <row r="15" spans="1:25" s="9" customFormat="1" ht="12.6">
      <c r="A15" s="96" t="s">
        <v>14</v>
      </c>
      <c r="B15" s="122">
        <v>84.4</v>
      </c>
      <c r="C15" s="110">
        <v>87.5</v>
      </c>
      <c r="D15" s="110">
        <v>82.8</v>
      </c>
      <c r="E15" s="110">
        <v>82.5</v>
      </c>
      <c r="F15" s="110">
        <v>79.2</v>
      </c>
      <c r="G15" s="112">
        <f t="shared" ref="G15:G17" si="0">F15/E15-1</f>
        <v>-3.9999999999999925E-2</v>
      </c>
      <c r="H15" s="37"/>
      <c r="P15" s="96" t="s">
        <v>14</v>
      </c>
      <c r="Q15" s="128">
        <v>8045</v>
      </c>
      <c r="R15" s="130">
        <v>8998</v>
      </c>
      <c r="S15" s="130">
        <v>8451</v>
      </c>
      <c r="T15" s="130">
        <v>8485</v>
      </c>
      <c r="U15" s="130">
        <v>8103</v>
      </c>
      <c r="V15" s="112">
        <f t="shared" ref="V15:V17" si="1">U15/T15-1</f>
        <v>-4.5020624631702977E-2</v>
      </c>
      <c r="W15" s="11"/>
      <c r="X15" s="11"/>
      <c r="Y15" s="15"/>
    </row>
    <row r="16" spans="1:25" s="9" customFormat="1" ht="12.6">
      <c r="A16" s="96" t="s">
        <v>15</v>
      </c>
      <c r="B16" s="122">
        <v>88.9</v>
      </c>
      <c r="C16" s="110">
        <v>90.8</v>
      </c>
      <c r="D16" s="110">
        <v>93.1</v>
      </c>
      <c r="E16" s="110">
        <v>92.9</v>
      </c>
      <c r="F16" s="110">
        <v>87.7</v>
      </c>
      <c r="G16" s="112">
        <f t="shared" si="0"/>
        <v>-5.5974165769644757E-2</v>
      </c>
      <c r="H16" s="37"/>
      <c r="P16" s="96" t="s">
        <v>15</v>
      </c>
      <c r="Q16" s="128">
        <v>8441</v>
      </c>
      <c r="R16" s="130">
        <v>9252</v>
      </c>
      <c r="S16" s="130">
        <v>9459</v>
      </c>
      <c r="T16" s="130">
        <v>9470</v>
      </c>
      <c r="U16" s="130">
        <v>8963</v>
      </c>
      <c r="V16" s="112">
        <f t="shared" si="1"/>
        <v>-5.3537486800422363E-2</v>
      </c>
      <c r="W16" s="11"/>
      <c r="X16" s="11"/>
      <c r="Y16" s="15"/>
    </row>
    <row r="17" spans="1:25" s="9" customFormat="1" ht="12.6">
      <c r="A17" s="96" t="s">
        <v>16</v>
      </c>
      <c r="B17" s="122">
        <v>85.2</v>
      </c>
      <c r="C17" s="110">
        <v>88.5</v>
      </c>
      <c r="D17" s="110">
        <v>83.9</v>
      </c>
      <c r="E17" s="110">
        <v>81.5</v>
      </c>
      <c r="F17" s="110">
        <v>77.800000000000011</v>
      </c>
      <c r="G17" s="112">
        <f t="shared" si="0"/>
        <v>-4.5398773006134818E-2</v>
      </c>
      <c r="H17" s="37"/>
      <c r="P17" s="96" t="s">
        <v>16</v>
      </c>
      <c r="Q17" s="128">
        <v>8066</v>
      </c>
      <c r="R17" s="130">
        <v>9186</v>
      </c>
      <c r="S17" s="130">
        <v>8511</v>
      </c>
      <c r="T17" s="130">
        <v>8302</v>
      </c>
      <c r="U17" s="130">
        <v>7961</v>
      </c>
      <c r="V17" s="112">
        <f t="shared" si="1"/>
        <v>-4.1074439894001391E-2</v>
      </c>
      <c r="W17" s="11"/>
      <c r="X17" s="11"/>
      <c r="Y17" s="15"/>
    </row>
    <row r="18" spans="1:25" s="9" customFormat="1" ht="12.6">
      <c r="A18" s="96" t="s">
        <v>17</v>
      </c>
      <c r="B18" s="122">
        <v>84.6</v>
      </c>
      <c r="C18" s="110">
        <v>81.2</v>
      </c>
      <c r="D18" s="110">
        <v>79.7</v>
      </c>
      <c r="E18" s="110">
        <v>85.9</v>
      </c>
      <c r="F18" s="110"/>
      <c r="G18" s="112"/>
      <c r="H18" s="37"/>
      <c r="P18" s="96" t="s">
        <v>17</v>
      </c>
      <c r="Q18" s="128">
        <v>8041</v>
      </c>
      <c r="R18" s="130">
        <v>8302</v>
      </c>
      <c r="S18" s="130">
        <v>8099</v>
      </c>
      <c r="T18" s="130">
        <v>8678</v>
      </c>
      <c r="U18" s="130"/>
      <c r="V18" s="112"/>
      <c r="W18" s="11"/>
      <c r="X18" s="11"/>
      <c r="Y18" s="15"/>
    </row>
    <row r="19" spans="1:25" s="9" customFormat="1" ht="12.6">
      <c r="A19" s="96" t="s">
        <v>18</v>
      </c>
      <c r="B19" s="122">
        <v>85.5</v>
      </c>
      <c r="C19" s="110">
        <v>93.9</v>
      </c>
      <c r="D19" s="110">
        <v>88.2</v>
      </c>
      <c r="E19" s="110">
        <v>86.600000000000009</v>
      </c>
      <c r="F19" s="110"/>
      <c r="G19" s="112"/>
      <c r="H19" s="37"/>
      <c r="P19" s="96" t="s">
        <v>18</v>
      </c>
      <c r="Q19" s="128">
        <v>8015</v>
      </c>
      <c r="R19" s="130">
        <v>9469</v>
      </c>
      <c r="S19" s="130">
        <v>8880</v>
      </c>
      <c r="T19" s="130">
        <v>8622</v>
      </c>
      <c r="U19" s="130"/>
      <c r="V19" s="112"/>
      <c r="W19" s="11"/>
      <c r="X19" s="11"/>
      <c r="Y19" s="15"/>
    </row>
    <row r="20" spans="1:25" s="10" customFormat="1" ht="12.9" customHeight="1">
      <c r="A20" s="96" t="s">
        <v>19</v>
      </c>
      <c r="B20" s="122">
        <v>88.7</v>
      </c>
      <c r="C20" s="110">
        <v>98</v>
      </c>
      <c r="D20" s="110">
        <v>87.2</v>
      </c>
      <c r="E20" s="110">
        <v>80.100000000000009</v>
      </c>
      <c r="F20" s="110"/>
      <c r="G20" s="112"/>
      <c r="H20" s="37"/>
      <c r="P20" s="96" t="s">
        <v>19</v>
      </c>
      <c r="Q20" s="128">
        <v>8180</v>
      </c>
      <c r="R20" s="130">
        <v>9992</v>
      </c>
      <c r="S20" s="130">
        <v>8665</v>
      </c>
      <c r="T20" s="130">
        <v>8185</v>
      </c>
      <c r="U20" s="130"/>
      <c r="V20" s="112"/>
      <c r="W20" s="11"/>
      <c r="X20" s="11"/>
      <c r="Y20" s="15"/>
    </row>
    <row r="21" spans="1:25" s="9" customFormat="1" ht="12.9" customHeight="1">
      <c r="A21" s="96" t="s">
        <v>41</v>
      </c>
      <c r="B21" s="122">
        <v>90.2</v>
      </c>
      <c r="C21" s="110">
        <v>87.3</v>
      </c>
      <c r="D21" s="110">
        <v>89.9</v>
      </c>
      <c r="E21" s="110">
        <v>88.9</v>
      </c>
      <c r="F21" s="110"/>
      <c r="G21" s="112"/>
      <c r="H21" s="37"/>
      <c r="P21" s="96" t="s">
        <v>41</v>
      </c>
      <c r="Q21" s="128">
        <v>8317</v>
      </c>
      <c r="R21" s="130">
        <v>8575</v>
      </c>
      <c r="S21" s="130">
        <v>8861</v>
      </c>
      <c r="T21" s="130">
        <v>8613</v>
      </c>
      <c r="U21" s="130"/>
      <c r="V21" s="112"/>
      <c r="W21" s="11"/>
      <c r="X21" s="11"/>
      <c r="Y21" s="15"/>
    </row>
    <row r="22" spans="1:25" s="9" customFormat="1" ht="12.9" customHeight="1">
      <c r="A22" s="96" t="s">
        <v>21</v>
      </c>
      <c r="B22" s="122">
        <v>85.5</v>
      </c>
      <c r="C22" s="110">
        <v>87.5</v>
      </c>
      <c r="D22" s="110">
        <v>86.9</v>
      </c>
      <c r="E22" s="110">
        <v>85</v>
      </c>
      <c r="F22" s="110"/>
      <c r="G22" s="112"/>
      <c r="H22" s="37"/>
      <c r="P22" s="96" t="s">
        <v>21</v>
      </c>
      <c r="Q22" s="128">
        <v>7946</v>
      </c>
      <c r="R22" s="130">
        <v>8647</v>
      </c>
      <c r="S22" s="130">
        <v>8672</v>
      </c>
      <c r="T22" s="130">
        <v>8401</v>
      </c>
      <c r="U22" s="130"/>
      <c r="V22" s="112"/>
      <c r="W22" s="11"/>
      <c r="X22" s="11"/>
      <c r="Y22" s="15"/>
    </row>
    <row r="23" spans="1:25" s="9" customFormat="1" ht="12.9" customHeight="1">
      <c r="A23" s="96" t="s">
        <v>22</v>
      </c>
      <c r="B23" s="122">
        <v>89.9</v>
      </c>
      <c r="C23" s="110">
        <v>87.1</v>
      </c>
      <c r="D23" s="110">
        <v>83.8</v>
      </c>
      <c r="E23" s="110">
        <v>85.9</v>
      </c>
      <c r="F23" s="110"/>
      <c r="G23" s="112"/>
      <c r="H23" s="37"/>
      <c r="P23" s="96" t="s">
        <v>22</v>
      </c>
      <c r="Q23" s="128">
        <v>8510</v>
      </c>
      <c r="R23" s="130">
        <v>8672</v>
      </c>
      <c r="S23" s="130">
        <v>8471</v>
      </c>
      <c r="T23" s="130">
        <v>8583</v>
      </c>
      <c r="U23" s="130"/>
      <c r="V23" s="112"/>
      <c r="W23" s="11"/>
      <c r="X23" s="11"/>
      <c r="Y23" s="15"/>
    </row>
    <row r="24" spans="1:25" s="9" customFormat="1" ht="12.9" customHeight="1">
      <c r="A24" s="96" t="s">
        <v>23</v>
      </c>
      <c r="B24" s="122">
        <v>84.2</v>
      </c>
      <c r="C24" s="110">
        <v>84.1</v>
      </c>
      <c r="D24" s="110">
        <v>83.9</v>
      </c>
      <c r="E24" s="110">
        <v>84</v>
      </c>
      <c r="F24" s="110"/>
      <c r="G24" s="112"/>
      <c r="H24" s="37"/>
      <c r="P24" s="96" t="s">
        <v>23</v>
      </c>
      <c r="Q24" s="128">
        <v>8014</v>
      </c>
      <c r="R24" s="130">
        <v>8722</v>
      </c>
      <c r="S24" s="130">
        <v>8550</v>
      </c>
      <c r="T24" s="130">
        <v>8459</v>
      </c>
      <c r="U24" s="130"/>
      <c r="V24" s="112"/>
      <c r="W24" s="11"/>
      <c r="X24" s="11"/>
      <c r="Y24" s="15"/>
    </row>
    <row r="25" spans="1:25" s="9" customFormat="1" ht="12.9" customHeight="1">
      <c r="A25" s="96" t="s">
        <v>24</v>
      </c>
      <c r="B25" s="122">
        <v>83.3</v>
      </c>
      <c r="C25" s="110">
        <v>86.2</v>
      </c>
      <c r="D25" s="110">
        <v>88.2</v>
      </c>
      <c r="E25" s="110">
        <v>86.7</v>
      </c>
      <c r="F25" s="110"/>
      <c r="G25" s="112"/>
      <c r="H25" s="37"/>
      <c r="P25" s="96" t="s">
        <v>24</v>
      </c>
      <c r="Q25" s="128">
        <v>7883</v>
      </c>
      <c r="R25" s="130">
        <v>8744</v>
      </c>
      <c r="S25" s="130">
        <v>8946</v>
      </c>
      <c r="T25" s="130">
        <v>8763</v>
      </c>
      <c r="U25" s="130"/>
      <c r="V25" s="112"/>
      <c r="W25" s="11"/>
      <c r="X25" s="11"/>
      <c r="Y25" s="15"/>
    </row>
    <row r="26" spans="1:25" s="9" customFormat="1" ht="12.9" customHeight="1">
      <c r="A26" s="98" t="s">
        <v>25</v>
      </c>
      <c r="B26" s="76"/>
      <c r="C26" s="76">
        <f>(C21+C14+C15+C16+C17+C18+C19+C20)</f>
        <v>719.2</v>
      </c>
      <c r="D26" s="76">
        <f>(D21+D14+D15+D16+D17+D18+D19+D20)</f>
        <v>689.70000000000016</v>
      </c>
      <c r="E26" s="76">
        <f>(E21+E14+E15+E16+E17+E18+E19+E20)</f>
        <v>686.2</v>
      </c>
      <c r="F26" s="76"/>
      <c r="G26" s="223"/>
      <c r="H26" s="37"/>
      <c r="P26" s="98" t="s">
        <v>25</v>
      </c>
      <c r="Q26" s="76">
        <f>(Q13+Q14+Q15+Q16+Q17+Q18+Q19+Q20)</f>
        <v>57458</v>
      </c>
      <c r="R26" s="76">
        <f>(R13+R14+R15+R16+R17+R18+R19+R20)</f>
        <v>64704</v>
      </c>
      <c r="S26" s="76">
        <f>(S21+S14+S15+S16+S17+S18+S19+S20)</f>
        <v>69656</v>
      </c>
      <c r="T26" s="76">
        <f>(T21+T14+T15+T16+T17+T18+T19+T20)</f>
        <v>69407</v>
      </c>
      <c r="U26" s="76"/>
      <c r="V26" s="223"/>
      <c r="W26" s="11"/>
      <c r="X26" s="11"/>
      <c r="Y26" s="15"/>
    </row>
    <row r="27" spans="1:25" s="78" customFormat="1" ht="16.8">
      <c r="A27" s="99" t="s">
        <v>66</v>
      </c>
      <c r="B27" s="95"/>
      <c r="C27" s="95">
        <f>(C14+C15+C16+C17+C18+C19+C20+C21+C22+C23+C24+C25)</f>
        <v>1064.0999999999999</v>
      </c>
      <c r="D27" s="95">
        <f>(D14+D15+D16+D17+D18+D19+D20+D21+D22+D23+D24+D25)</f>
        <v>1032.4999999999998</v>
      </c>
      <c r="E27" s="95">
        <f>(E14+E15+E16+E17+E18+E19+E20+E21+E22+E23+E24+E25)</f>
        <v>1027.8</v>
      </c>
      <c r="F27" s="95"/>
      <c r="G27" s="103"/>
      <c r="P27" s="99" t="s">
        <v>66</v>
      </c>
      <c r="Q27" s="95">
        <f>(Q14+Q15+Q16+Q17+Q18+Q19+Q20+Q21+Q22+Q23+Q24+Q25)</f>
        <v>98128</v>
      </c>
      <c r="R27" s="95">
        <f>(R14+R15+R16+R17+R18+R19+R20+R21+R22+R23+R24+R25)</f>
        <v>108064</v>
      </c>
      <c r="S27" s="95">
        <f>(S14+S15+S16+S17+S18+S19+S20+S21+S22+S23+S24+S25)</f>
        <v>104295</v>
      </c>
      <c r="T27" s="95">
        <f>(T14+T15+T16+T17+T18+T19+T20+T21+T22+T23+T24+T25)</f>
        <v>103613</v>
      </c>
      <c r="U27" s="95"/>
      <c r="V27" s="103"/>
      <c r="W27" s="89"/>
      <c r="X27" s="89"/>
      <c r="Y27" s="113"/>
    </row>
    <row r="28" spans="1:25" ht="13.8">
      <c r="A28" s="88" t="s">
        <v>67</v>
      </c>
      <c r="B28" s="65"/>
      <c r="C28" s="100"/>
      <c r="D28" s="100">
        <f>D27/C27-1</f>
        <v>-2.9696457099896767E-2</v>
      </c>
      <c r="E28" s="100">
        <f>E27/D27-1</f>
        <v>-4.5520581113799308E-3</v>
      </c>
      <c r="F28" s="100"/>
      <c r="G28" s="100">
        <f>(F14+F15+F16+F17)/(E14+E15+E16+E17)-1</f>
        <v>-3.452277342616783E-2</v>
      </c>
      <c r="P28" s="88" t="s">
        <v>67</v>
      </c>
      <c r="Q28" s="65"/>
      <c r="R28" s="100"/>
      <c r="S28" s="100">
        <f>S27/R27-1</f>
        <v>-3.4877480011844875E-2</v>
      </c>
      <c r="T28" s="100">
        <f>T27/S27-1</f>
        <v>-6.5391437748694159E-3</v>
      </c>
      <c r="U28" s="100"/>
      <c r="V28" s="100">
        <f>(U14+U15+U16+U17)/(T14+T15+T16+T17)-1</f>
        <v>-3.659123736157921E-2</v>
      </c>
      <c r="W28" s="11"/>
      <c r="X28" s="11"/>
      <c r="Y28" s="15"/>
    </row>
    <row r="29" spans="1:25" s="78" customFormat="1" ht="16.8">
      <c r="A29" s="78" t="s">
        <v>26</v>
      </c>
      <c r="B29" s="88"/>
      <c r="I29" s="78" t="s">
        <v>26</v>
      </c>
      <c r="P29" s="78" t="s">
        <v>26</v>
      </c>
      <c r="Q29" s="88"/>
      <c r="S29" s="131"/>
      <c r="T29" s="131"/>
      <c r="U29" s="132"/>
      <c r="V29" s="132"/>
    </row>
    <row r="30" spans="1:25">
      <c r="S30" s="129"/>
      <c r="T30" s="129"/>
      <c r="U30" s="70"/>
    </row>
    <row r="31" spans="1:25">
      <c r="U31" s="70"/>
    </row>
    <row r="33" spans="1:25" s="78" customFormat="1" ht="22.2" customHeight="1">
      <c r="A33" s="246" t="s">
        <v>91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</row>
    <row r="34" spans="1:25" s="78" customFormat="1" ht="25.35" customHeight="1"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87"/>
    </row>
    <row r="35" spans="1:25" s="75" customFormat="1" ht="19.2">
      <c r="A35" s="84" t="s">
        <v>60</v>
      </c>
      <c r="B35" s="92"/>
      <c r="C35" s="93"/>
      <c r="D35" s="93"/>
      <c r="E35" s="93"/>
      <c r="F35" s="93"/>
      <c r="G35" s="93"/>
      <c r="K35" s="70"/>
      <c r="P35" s="84" t="s">
        <v>61</v>
      </c>
      <c r="Q35" s="86"/>
      <c r="R35" s="87"/>
      <c r="S35" s="87"/>
      <c r="T35" s="87"/>
      <c r="U35" s="87"/>
      <c r="V35" s="87"/>
    </row>
    <row r="36" spans="1:25" s="9" customFormat="1" ht="12.75" customHeight="1">
      <c r="A36" s="105" t="s">
        <v>84</v>
      </c>
      <c r="B36" s="228"/>
      <c r="C36" s="106">
        <f>C52/$C$27</f>
        <v>0.42063715816182695</v>
      </c>
      <c r="D36" s="106">
        <f>D52/$D$27</f>
        <v>0.43167070217917686</v>
      </c>
      <c r="E36" s="106">
        <f>E52/$E$27</f>
        <v>0.42459622494648763</v>
      </c>
      <c r="F36" s="10"/>
      <c r="H36" s="253"/>
      <c r="I36" s="253"/>
      <c r="J36" s="253"/>
      <c r="K36" s="253"/>
      <c r="L36" s="253"/>
      <c r="M36" s="253"/>
      <c r="N36" s="62"/>
      <c r="O36" s="6"/>
      <c r="R36" s="10"/>
      <c r="S36" s="10"/>
      <c r="T36" s="10"/>
      <c r="U36" s="10"/>
    </row>
    <row r="37" spans="1:25" s="9" customFormat="1" ht="14.7" customHeight="1">
      <c r="A37" s="242" t="s">
        <v>11</v>
      </c>
      <c r="B37" s="239" t="s">
        <v>74</v>
      </c>
      <c r="C37" s="239">
        <v>2020</v>
      </c>
      <c r="D37" s="239">
        <v>2021</v>
      </c>
      <c r="E37" s="239">
        <v>2022</v>
      </c>
      <c r="F37" s="239">
        <v>2023</v>
      </c>
      <c r="G37" s="247" t="s">
        <v>83</v>
      </c>
      <c r="P37" s="242" t="s">
        <v>29</v>
      </c>
      <c r="Q37" s="239" t="s">
        <v>74</v>
      </c>
      <c r="R37" s="239">
        <v>2020</v>
      </c>
      <c r="S37" s="239">
        <v>2021</v>
      </c>
      <c r="T37" s="239">
        <v>2022</v>
      </c>
      <c r="U37" s="239">
        <v>2023</v>
      </c>
      <c r="V37" s="247" t="s">
        <v>83</v>
      </c>
    </row>
    <row r="38" spans="1:25" s="9" customFormat="1" ht="21.6" customHeight="1">
      <c r="A38" s="243"/>
      <c r="B38" s="240"/>
      <c r="C38" s="240"/>
      <c r="D38" s="240"/>
      <c r="E38" s="240"/>
      <c r="F38" s="240"/>
      <c r="G38" s="248"/>
      <c r="H38" s="114"/>
      <c r="I38" s="75"/>
      <c r="J38" s="115"/>
      <c r="K38" s="116" t="s">
        <v>71</v>
      </c>
      <c r="L38" s="115"/>
      <c r="M38" s="115"/>
      <c r="N38" s="115"/>
      <c r="O38" s="115"/>
      <c r="P38" s="243"/>
      <c r="Q38" s="240"/>
      <c r="R38" s="240"/>
      <c r="S38" s="240"/>
      <c r="T38" s="240"/>
      <c r="U38" s="240"/>
      <c r="V38" s="248"/>
    </row>
    <row r="39" spans="1:25" s="9" customFormat="1" ht="14.4">
      <c r="A39" s="96" t="s">
        <v>13</v>
      </c>
      <c r="B39" s="122">
        <v>36.5</v>
      </c>
      <c r="C39" s="110">
        <v>38.9</v>
      </c>
      <c r="D39" s="110">
        <v>37.1</v>
      </c>
      <c r="E39" s="110">
        <v>37.800000000000004</v>
      </c>
      <c r="F39" s="110">
        <v>38.400000000000006</v>
      </c>
      <c r="G39" s="112">
        <f>F39/E39-1</f>
        <v>1.5873015873015817E-2</v>
      </c>
      <c r="H39" s="117"/>
      <c r="I39" s="118"/>
      <c r="J39" s="267"/>
      <c r="K39" s="267"/>
      <c r="L39" s="267"/>
      <c r="M39" s="267"/>
      <c r="N39" s="267"/>
      <c r="O39" s="267"/>
      <c r="P39" s="96" t="s">
        <v>13</v>
      </c>
      <c r="Q39" s="128">
        <v>3293</v>
      </c>
      <c r="R39" s="130">
        <v>3712</v>
      </c>
      <c r="S39" s="130">
        <v>3550</v>
      </c>
      <c r="T39" s="130">
        <v>3612</v>
      </c>
      <c r="U39" s="130">
        <v>3654</v>
      </c>
      <c r="V39" s="112">
        <f>U39/S39-1</f>
        <v>2.9295774647887241E-2</v>
      </c>
      <c r="W39" s="11"/>
      <c r="X39" s="11"/>
      <c r="Y39" s="11"/>
    </row>
    <row r="40" spans="1:25" s="9" customFormat="1" ht="16.8">
      <c r="A40" s="96" t="s">
        <v>14</v>
      </c>
      <c r="B40" s="122">
        <v>33.9</v>
      </c>
      <c r="C40" s="110">
        <v>34.4</v>
      </c>
      <c r="D40" s="110">
        <v>36.4</v>
      </c>
      <c r="E40" s="110">
        <v>35.5</v>
      </c>
      <c r="F40" s="110">
        <v>32.9</v>
      </c>
      <c r="G40" s="112">
        <f t="shared" ref="G40:G42" si="2">F40/E40-1</f>
        <v>-7.3239436619718323E-2</v>
      </c>
      <c r="H40" s="117"/>
      <c r="I40" s="114"/>
      <c r="J40" s="115"/>
      <c r="K40" s="115" t="s">
        <v>69</v>
      </c>
      <c r="L40" s="115"/>
      <c r="M40" s="115"/>
      <c r="N40" s="115"/>
      <c r="O40" s="115"/>
      <c r="P40" s="96" t="s">
        <v>14</v>
      </c>
      <c r="Q40" s="128">
        <v>3049</v>
      </c>
      <c r="R40" s="130">
        <v>3286</v>
      </c>
      <c r="S40" s="130">
        <v>3460</v>
      </c>
      <c r="T40" s="130">
        <v>3382</v>
      </c>
      <c r="U40" s="130">
        <v>3113</v>
      </c>
      <c r="V40" s="112">
        <f>U40/S40-1</f>
        <v>-0.10028901734104045</v>
      </c>
      <c r="W40" s="11"/>
      <c r="X40" s="11"/>
      <c r="Y40" s="11"/>
    </row>
    <row r="41" spans="1:25" s="9" customFormat="1" ht="12.6">
      <c r="A41" s="96" t="s">
        <v>15</v>
      </c>
      <c r="B41" s="122">
        <v>36.200000000000003</v>
      </c>
      <c r="C41" s="110">
        <v>37.200000000000003</v>
      </c>
      <c r="D41" s="110">
        <v>41.7</v>
      </c>
      <c r="E41" s="110">
        <v>41</v>
      </c>
      <c r="F41" s="110">
        <v>36.700000000000003</v>
      </c>
      <c r="G41" s="112">
        <f t="shared" si="2"/>
        <v>-0.10487804878048779</v>
      </c>
      <c r="H41" s="117"/>
      <c r="I41" s="75"/>
      <c r="J41" s="115"/>
      <c r="K41" s="119" t="s">
        <v>72</v>
      </c>
      <c r="L41" s="115"/>
      <c r="M41" s="115"/>
      <c r="N41" s="115"/>
      <c r="O41" s="115"/>
      <c r="P41" s="96" t="s">
        <v>15</v>
      </c>
      <c r="Q41" s="128">
        <v>3246</v>
      </c>
      <c r="R41" s="130">
        <v>3528</v>
      </c>
      <c r="S41" s="130">
        <v>3951</v>
      </c>
      <c r="T41" s="130">
        <v>3871</v>
      </c>
      <c r="U41" s="130">
        <v>3487</v>
      </c>
      <c r="V41" s="112">
        <f t="shared" ref="V41:V48" si="3">U41/S41-1</f>
        <v>-0.11743862313338393</v>
      </c>
      <c r="W41" s="11"/>
      <c r="X41" s="11"/>
      <c r="Y41" s="11"/>
    </row>
    <row r="42" spans="1:25" s="9" customFormat="1" ht="12.6">
      <c r="A42" s="96" t="s">
        <v>16</v>
      </c>
      <c r="B42" s="122">
        <v>34.299999999999997</v>
      </c>
      <c r="C42" s="110">
        <v>37</v>
      </c>
      <c r="D42" s="110">
        <v>36.5</v>
      </c>
      <c r="E42" s="110">
        <v>35.4</v>
      </c>
      <c r="F42" s="110">
        <v>33.200000000000003</v>
      </c>
      <c r="G42" s="112">
        <f t="shared" si="2"/>
        <v>-6.2146892655367103E-2</v>
      </c>
      <c r="H42" s="117"/>
      <c r="I42" s="75"/>
      <c r="J42" s="120"/>
      <c r="K42" s="88" t="s">
        <v>70</v>
      </c>
      <c r="L42" s="115"/>
      <c r="M42" s="115"/>
      <c r="N42" s="115"/>
      <c r="O42" s="115"/>
      <c r="P42" s="96" t="s">
        <v>16</v>
      </c>
      <c r="Q42" s="128">
        <v>3066</v>
      </c>
      <c r="R42" s="130">
        <v>3513</v>
      </c>
      <c r="S42" s="130">
        <v>3434</v>
      </c>
      <c r="T42" s="130">
        <v>3342</v>
      </c>
      <c r="U42" s="130">
        <v>3167</v>
      </c>
      <c r="V42" s="112">
        <f t="shared" si="3"/>
        <v>-7.7751892836342429E-2</v>
      </c>
      <c r="W42" s="11"/>
      <c r="X42" s="11"/>
      <c r="Y42" s="11"/>
    </row>
    <row r="43" spans="1:25" s="9" customFormat="1" ht="12.6">
      <c r="A43" s="96" t="s">
        <v>17</v>
      </c>
      <c r="B43" s="122">
        <v>33</v>
      </c>
      <c r="C43" s="110">
        <v>33.200000000000003</v>
      </c>
      <c r="D43" s="110">
        <v>32.4</v>
      </c>
      <c r="E43" s="110">
        <v>34.300000000000004</v>
      </c>
      <c r="F43" s="110"/>
      <c r="G43" s="112"/>
      <c r="H43" s="117"/>
      <c r="I43" s="75"/>
      <c r="J43" s="75"/>
      <c r="K43" s="75"/>
      <c r="L43" s="75"/>
      <c r="M43" s="75"/>
      <c r="N43" s="75"/>
      <c r="O43" s="113"/>
      <c r="P43" s="96" t="s">
        <v>17</v>
      </c>
      <c r="Q43" s="128">
        <v>2968</v>
      </c>
      <c r="R43" s="130">
        <v>3146</v>
      </c>
      <c r="S43" s="130">
        <v>3039</v>
      </c>
      <c r="T43" s="130">
        <v>3230</v>
      </c>
      <c r="U43" s="130"/>
      <c r="V43" s="112">
        <f t="shared" si="3"/>
        <v>-1</v>
      </c>
      <c r="W43" s="11"/>
      <c r="X43" s="11"/>
      <c r="Y43" s="11"/>
    </row>
    <row r="44" spans="1:25" s="9" customFormat="1" ht="12.6">
      <c r="A44" s="96" t="s">
        <v>18</v>
      </c>
      <c r="B44" s="122">
        <v>34.4</v>
      </c>
      <c r="C44" s="110">
        <v>38.799999999999997</v>
      </c>
      <c r="D44" s="110">
        <v>37.5</v>
      </c>
      <c r="E44" s="110">
        <v>36.200000000000003</v>
      </c>
      <c r="F44" s="110"/>
      <c r="G44" s="112"/>
      <c r="H44" s="117"/>
      <c r="I44" s="75"/>
      <c r="J44" s="75"/>
      <c r="K44" s="75"/>
      <c r="L44" s="75"/>
      <c r="M44" s="75"/>
      <c r="N44" s="75"/>
      <c r="O44" s="113"/>
      <c r="P44" s="96" t="s">
        <v>18</v>
      </c>
      <c r="Q44" s="128">
        <v>3049</v>
      </c>
      <c r="R44" s="130">
        <v>3647</v>
      </c>
      <c r="S44" s="130">
        <v>3505</v>
      </c>
      <c r="T44" s="130">
        <v>3357</v>
      </c>
      <c r="U44" s="130"/>
      <c r="V44" s="112">
        <f t="shared" si="3"/>
        <v>-1</v>
      </c>
      <c r="W44" s="11"/>
      <c r="X44" s="11"/>
      <c r="Y44" s="11"/>
    </row>
    <row r="45" spans="1:25" s="10" customFormat="1" ht="12.9" customHeight="1">
      <c r="A45" s="96" t="s">
        <v>19</v>
      </c>
      <c r="B45" s="122">
        <v>35.200000000000003</v>
      </c>
      <c r="C45" s="110">
        <v>40</v>
      </c>
      <c r="D45" s="110">
        <v>36.6</v>
      </c>
      <c r="E45" s="110">
        <v>33.300000000000004</v>
      </c>
      <c r="F45" s="110"/>
      <c r="G45" s="112"/>
      <c r="H45" s="117"/>
      <c r="I45" s="88"/>
      <c r="J45" s="88"/>
      <c r="K45" s="88"/>
      <c r="L45" s="88"/>
      <c r="M45" s="88"/>
      <c r="N45" s="88"/>
      <c r="O45" s="113"/>
      <c r="P45" s="96" t="s">
        <v>19</v>
      </c>
      <c r="Q45" s="128">
        <v>3080</v>
      </c>
      <c r="R45" s="130">
        <v>3691</v>
      </c>
      <c r="S45" s="130">
        <v>3384</v>
      </c>
      <c r="T45" s="130">
        <v>3146</v>
      </c>
      <c r="U45" s="130"/>
      <c r="V45" s="112">
        <f t="shared" si="3"/>
        <v>-1</v>
      </c>
      <c r="W45" s="11"/>
      <c r="X45" s="11"/>
      <c r="Y45" s="11"/>
    </row>
    <row r="46" spans="1:25" s="9" customFormat="1" ht="12.9" customHeight="1">
      <c r="A46" s="96" t="s">
        <v>41</v>
      </c>
      <c r="B46" s="122">
        <v>35.5</v>
      </c>
      <c r="C46" s="110">
        <v>34.700000000000003</v>
      </c>
      <c r="D46" s="110">
        <v>38.4</v>
      </c>
      <c r="E46" s="110">
        <v>36.200000000000003</v>
      </c>
      <c r="F46" s="110"/>
      <c r="G46" s="112"/>
      <c r="H46" s="117"/>
      <c r="I46" s="75"/>
      <c r="J46" s="75"/>
      <c r="K46" s="75"/>
      <c r="L46" s="75"/>
      <c r="M46" s="75"/>
      <c r="N46" s="75"/>
      <c r="O46" s="113"/>
      <c r="P46" s="96" t="s">
        <v>41</v>
      </c>
      <c r="Q46" s="128">
        <v>3090</v>
      </c>
      <c r="R46" s="130">
        <v>3169</v>
      </c>
      <c r="S46" s="130">
        <v>3521</v>
      </c>
      <c r="T46" s="130">
        <v>3179</v>
      </c>
      <c r="U46" s="130"/>
      <c r="V46" s="112">
        <f t="shared" si="3"/>
        <v>-1</v>
      </c>
      <c r="W46" s="11"/>
      <c r="X46" s="11"/>
      <c r="Y46" s="11"/>
    </row>
    <row r="47" spans="1:25" s="9" customFormat="1" ht="12.9" customHeight="1">
      <c r="A47" s="96" t="s">
        <v>21</v>
      </c>
      <c r="B47" s="122">
        <v>34.6</v>
      </c>
      <c r="C47" s="110">
        <v>39.1</v>
      </c>
      <c r="D47" s="110">
        <v>37.299999999999997</v>
      </c>
      <c r="E47" s="110">
        <v>36.4</v>
      </c>
      <c r="F47" s="110"/>
      <c r="G47" s="112"/>
      <c r="H47" s="117"/>
      <c r="I47" s="75"/>
      <c r="J47" s="75"/>
      <c r="K47" s="75"/>
      <c r="L47" s="75"/>
      <c r="M47" s="75"/>
      <c r="N47" s="75"/>
      <c r="O47" s="113"/>
      <c r="P47" s="96" t="s">
        <v>21</v>
      </c>
      <c r="Q47" s="128">
        <v>3028</v>
      </c>
      <c r="R47" s="130">
        <v>3576</v>
      </c>
      <c r="S47" s="130">
        <v>3449</v>
      </c>
      <c r="T47" s="130">
        <v>3351</v>
      </c>
      <c r="U47" s="130"/>
      <c r="V47" s="112">
        <f t="shared" si="3"/>
        <v>-1</v>
      </c>
      <c r="W47" s="11"/>
      <c r="X47" s="11"/>
      <c r="Y47" s="11"/>
    </row>
    <row r="48" spans="1:25" s="9" customFormat="1" ht="12.9" customHeight="1">
      <c r="A48" s="96" t="s">
        <v>22</v>
      </c>
      <c r="B48" s="122">
        <v>36.6</v>
      </c>
      <c r="C48" s="110">
        <v>39.1</v>
      </c>
      <c r="D48" s="110">
        <v>37</v>
      </c>
      <c r="E48" s="110">
        <v>36.4</v>
      </c>
      <c r="F48" s="110"/>
      <c r="G48" s="112"/>
      <c r="H48" s="117"/>
      <c r="I48" s="75"/>
      <c r="J48" s="75"/>
      <c r="K48" s="75"/>
      <c r="L48" s="75"/>
      <c r="M48" s="75"/>
      <c r="N48" s="75"/>
      <c r="O48" s="113"/>
      <c r="P48" s="96" t="s">
        <v>22</v>
      </c>
      <c r="Q48" s="128">
        <v>3257</v>
      </c>
      <c r="R48" s="130">
        <v>3624</v>
      </c>
      <c r="S48" s="130">
        <v>3455</v>
      </c>
      <c r="T48" s="130">
        <v>3383</v>
      </c>
      <c r="U48" s="130"/>
      <c r="V48" s="112">
        <f t="shared" si="3"/>
        <v>-1</v>
      </c>
      <c r="W48" s="11"/>
      <c r="X48" s="11"/>
      <c r="Y48" s="11"/>
    </row>
    <row r="49" spans="1:25" s="9" customFormat="1" ht="12.9" customHeight="1">
      <c r="A49" s="96" t="s">
        <v>23</v>
      </c>
      <c r="B49" s="122">
        <v>33.9</v>
      </c>
      <c r="C49" s="110">
        <v>36.5</v>
      </c>
      <c r="D49" s="110">
        <v>35.6</v>
      </c>
      <c r="E49" s="110">
        <v>36</v>
      </c>
      <c r="F49" s="110"/>
      <c r="G49" s="112"/>
      <c r="H49" s="117"/>
      <c r="I49" s="75"/>
      <c r="J49" s="75"/>
      <c r="K49" s="75"/>
      <c r="L49" s="75"/>
      <c r="M49" s="75"/>
      <c r="N49" s="75"/>
      <c r="O49" s="113"/>
      <c r="P49" s="96" t="s">
        <v>23</v>
      </c>
      <c r="Q49" s="128">
        <v>3059</v>
      </c>
      <c r="R49" s="130">
        <v>3453</v>
      </c>
      <c r="S49" s="130">
        <v>3372</v>
      </c>
      <c r="T49" s="130">
        <v>3402</v>
      </c>
      <c r="U49" s="130"/>
      <c r="V49" s="112"/>
      <c r="W49" s="11"/>
      <c r="X49" s="11"/>
      <c r="Y49" s="11"/>
    </row>
    <row r="50" spans="1:25" s="9" customFormat="1" ht="12.9" customHeight="1">
      <c r="A50" s="96" t="s">
        <v>24</v>
      </c>
      <c r="B50" s="122">
        <v>33.6</v>
      </c>
      <c r="C50" s="110">
        <v>38.700000000000003</v>
      </c>
      <c r="D50" s="110">
        <v>39.200000000000003</v>
      </c>
      <c r="E50" s="110">
        <v>37.9</v>
      </c>
      <c r="F50" s="110"/>
      <c r="G50" s="112"/>
      <c r="H50" s="117"/>
      <c r="I50" s="75"/>
      <c r="J50" s="75"/>
      <c r="K50" s="78"/>
      <c r="L50" s="75"/>
      <c r="M50" s="75"/>
      <c r="N50" s="75"/>
      <c r="O50" s="113"/>
      <c r="P50" s="96" t="s">
        <v>24</v>
      </c>
      <c r="Q50" s="128">
        <v>3019</v>
      </c>
      <c r="R50" s="130">
        <v>3678</v>
      </c>
      <c r="S50" s="130">
        <v>3709</v>
      </c>
      <c r="T50" s="130">
        <v>3577</v>
      </c>
      <c r="U50" s="130"/>
      <c r="V50" s="112"/>
      <c r="W50" s="11"/>
      <c r="X50" s="11"/>
      <c r="Y50" s="11"/>
    </row>
    <row r="51" spans="1:25" s="9" customFormat="1" ht="12.9" customHeight="1">
      <c r="A51" s="98" t="s">
        <v>25</v>
      </c>
      <c r="B51" s="76"/>
      <c r="C51" s="76">
        <f>(C39+C40+C41+C42+C43+C44+C45+C46)</f>
        <v>294.2</v>
      </c>
      <c r="D51" s="76">
        <f>(D39+D40+D41+D42+D43+D44+D45+D46)</f>
        <v>296.59999999999997</v>
      </c>
      <c r="E51" s="76">
        <f>(E39+E40+E41+E42+E43+E44+E45+E46)</f>
        <v>289.70000000000005</v>
      </c>
      <c r="F51" s="76"/>
      <c r="G51" s="223"/>
      <c r="H51" s="75"/>
      <c r="I51" s="75"/>
      <c r="J51" s="75"/>
      <c r="K51" s="78"/>
      <c r="L51" s="75"/>
      <c r="M51" s="75"/>
      <c r="N51" s="75"/>
      <c r="O51" s="75"/>
      <c r="P51" s="98" t="s">
        <v>25</v>
      </c>
      <c r="Q51" s="76">
        <f>(Q39+Q40+Q41+Q42+Q43+Q44+Q45+Q46)</f>
        <v>24841</v>
      </c>
      <c r="R51" s="76">
        <f>(R39+R40+R41+R42+R43+R44+R45+R46)</f>
        <v>27692</v>
      </c>
      <c r="S51" s="76">
        <f>(S46+S39+S40+S41+S42+S43+S44+S45)</f>
        <v>27844</v>
      </c>
      <c r="T51" s="76">
        <f>(T46+T39+T40+T41+T42+T43+T44+T45)</f>
        <v>27119</v>
      </c>
      <c r="U51" s="76"/>
      <c r="V51" s="223">
        <f t="shared" ref="V51" si="4">U51/S51-1</f>
        <v>-1</v>
      </c>
      <c r="W51" s="11"/>
      <c r="X51" s="11"/>
    </row>
    <row r="52" spans="1:25" s="9" customFormat="1" ht="12.9" customHeight="1">
      <c r="A52" s="99" t="s">
        <v>66</v>
      </c>
      <c r="B52" s="95"/>
      <c r="C52" s="95">
        <f>(C39+C40+C41+C42+C43+C44+C45+C46+C47+C48+C49+C50)</f>
        <v>447.6</v>
      </c>
      <c r="D52" s="95">
        <f>(D39+D40+D41+D42+D43+D44+D45+D46+D47+D48+D49+D50)</f>
        <v>445.7</v>
      </c>
      <c r="E52" s="95">
        <f>(E39+E40+E41+E42+E43+E44+E45+E46+E47+E48+E49+E50)</f>
        <v>436.4</v>
      </c>
      <c r="F52" s="95"/>
      <c r="G52" s="103"/>
      <c r="H52" s="75"/>
      <c r="I52" s="75"/>
      <c r="J52" s="75"/>
      <c r="K52" s="78"/>
      <c r="L52" s="75"/>
      <c r="M52" s="75"/>
      <c r="N52" s="75"/>
      <c r="O52" s="75"/>
      <c r="P52" s="99" t="s">
        <v>66</v>
      </c>
      <c r="Q52" s="95">
        <f>(Q39+Q40+Q41+Q42+Q43+Q44+Q45+Q46+Q47+Q48+Q49+Q50)</f>
        <v>37204</v>
      </c>
      <c r="R52" s="95">
        <f>(R39+R40+R41+R42+R43+R44+R45+R46+R47+R48+R49+R50)</f>
        <v>42023</v>
      </c>
      <c r="S52" s="95">
        <f>(S39+S40+S41+S42+S43+S44+S45+S46+S47+S48+S49+S50)</f>
        <v>41829</v>
      </c>
      <c r="T52" s="95">
        <f>(T39+T40+T41+T42+T43+T44+T45+T46+T47+T48+T49+T50)</f>
        <v>40832</v>
      </c>
      <c r="U52" s="95"/>
      <c r="V52" s="123"/>
      <c r="W52" s="11"/>
      <c r="X52" s="11"/>
    </row>
    <row r="53" spans="1:25" s="9" customFormat="1" ht="12.9" customHeight="1">
      <c r="A53" s="88" t="s">
        <v>67</v>
      </c>
      <c r="B53" s="65"/>
      <c r="C53" s="100"/>
      <c r="D53" s="100">
        <f>D52/C52-1</f>
        <v>-4.2448614834674769E-3</v>
      </c>
      <c r="E53" s="100">
        <f>E52/D52-1</f>
        <v>-2.0866053399147488E-2</v>
      </c>
      <c r="F53" s="100"/>
      <c r="G53" s="100">
        <f>(F39+F40+F41+F42)/(E39+E40+E41+E42)-1</f>
        <v>-5.6780227120908466E-2</v>
      </c>
      <c r="H53" s="75"/>
      <c r="I53" s="75"/>
      <c r="J53" s="75"/>
      <c r="K53" s="78"/>
      <c r="L53" s="75"/>
      <c r="M53" s="75"/>
      <c r="N53" s="75"/>
      <c r="O53" s="75"/>
      <c r="P53" s="88" t="s">
        <v>67</v>
      </c>
      <c r="Q53" s="65"/>
      <c r="R53" s="100"/>
      <c r="S53" s="100">
        <f>S52/R52-1</f>
        <v>-4.616519525022067E-3</v>
      </c>
      <c r="T53" s="100">
        <f>T52/S52-1</f>
        <v>-2.383513830117856E-2</v>
      </c>
      <c r="U53" s="100"/>
      <c r="V53" s="68"/>
      <c r="W53" s="11"/>
      <c r="X53" s="11"/>
    </row>
    <row r="54" spans="1:25" ht="16.8">
      <c r="A54" s="78" t="s">
        <v>26</v>
      </c>
      <c r="B54" s="8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 t="s">
        <v>26</v>
      </c>
      <c r="Q54" s="88"/>
      <c r="R54" s="78"/>
      <c r="S54" s="131"/>
      <c r="T54" s="131"/>
      <c r="U54" s="131"/>
      <c r="V54" s="132"/>
    </row>
    <row r="55" spans="1:25" ht="16.8">
      <c r="H55" s="78"/>
      <c r="I55" s="78"/>
      <c r="J55" s="78"/>
      <c r="K55" s="78"/>
      <c r="L55" s="78"/>
      <c r="M55" s="78"/>
      <c r="N55" s="78"/>
      <c r="O55" s="78"/>
    </row>
  </sheetData>
  <sheetProtection selectLockedCells="1" selectUnlockedCells="1"/>
  <mergeCells count="37">
    <mergeCell ref="D37:D38"/>
    <mergeCell ref="Q37:Q38"/>
    <mergeCell ref="A37:A38"/>
    <mergeCell ref="B37:B38"/>
    <mergeCell ref="C37:C38"/>
    <mergeCell ref="G37:G38"/>
    <mergeCell ref="E37:E38"/>
    <mergeCell ref="V37:V38"/>
    <mergeCell ref="F37:F38"/>
    <mergeCell ref="U37:U38"/>
    <mergeCell ref="J39:O39"/>
    <mergeCell ref="P37:P38"/>
    <mergeCell ref="D12:D13"/>
    <mergeCell ref="S12:S13"/>
    <mergeCell ref="C34:P34"/>
    <mergeCell ref="F12:F13"/>
    <mergeCell ref="U12:U13"/>
    <mergeCell ref="C12:C13"/>
    <mergeCell ref="G12:G13"/>
    <mergeCell ref="P12:P13"/>
    <mergeCell ref="Q12:Q13"/>
    <mergeCell ref="T37:T38"/>
    <mergeCell ref="H36:M36"/>
    <mergeCell ref="I9:M9"/>
    <mergeCell ref="A10:G10"/>
    <mergeCell ref="P10:V10"/>
    <mergeCell ref="A12:A13"/>
    <mergeCell ref="B12:B13"/>
    <mergeCell ref="V12:V13"/>
    <mergeCell ref="I13:K13"/>
    <mergeCell ref="I10:O10"/>
    <mergeCell ref="E12:E13"/>
    <mergeCell ref="T12:T13"/>
    <mergeCell ref="R37:R38"/>
    <mergeCell ref="S37:S38"/>
    <mergeCell ref="R12:R13"/>
    <mergeCell ref="A33:V33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Y74"/>
  <sheetViews>
    <sheetView zoomScale="105" zoomScaleNormal="105" workbookViewId="0">
      <selection activeCell="C30" sqref="C30"/>
    </sheetView>
  </sheetViews>
  <sheetFormatPr baseColWidth="10" defaultColWidth="11.5546875" defaultRowHeight="13.2"/>
  <cols>
    <col min="1" max="1" width="26.33203125" style="5" customWidth="1"/>
    <col min="2" max="2" width="9.5546875" style="5" customWidth="1"/>
    <col min="3" max="6" width="8.109375" style="5" customWidth="1"/>
    <col min="7" max="7" width="9.33203125" style="5" customWidth="1"/>
    <col min="8" max="15" width="11.5546875" style="5"/>
    <col min="16" max="16" width="19.33203125" style="5" customWidth="1"/>
    <col min="17" max="17" width="10.109375" style="5" customWidth="1"/>
    <col min="18" max="21" width="8.5546875" style="5" customWidth="1"/>
    <col min="22" max="22" width="9.109375" style="5" customWidth="1"/>
    <col min="23" max="23" width="11" style="5" customWidth="1"/>
    <col min="24" max="16384" width="11.5546875" style="5"/>
  </cols>
  <sheetData>
    <row r="7" spans="1:24" s="81" customFormat="1" ht="19.2">
      <c r="A7" s="80" t="s">
        <v>58</v>
      </c>
      <c r="B7" s="80"/>
      <c r="Q7" s="82"/>
      <c r="W7" s="78"/>
    </row>
    <row r="8" spans="1:24" s="78" customFormat="1" ht="17.100000000000001" customHeight="1"/>
    <row r="9" spans="1:24" s="78" customFormat="1" ht="14.25" customHeight="1">
      <c r="I9" s="263"/>
      <c r="J9" s="263"/>
      <c r="K9" s="263"/>
      <c r="L9" s="263"/>
      <c r="M9" s="263"/>
      <c r="N9" s="107"/>
      <c r="W9" s="75"/>
    </row>
    <row r="10" spans="1:24" s="75" customFormat="1" ht="29.4" customHeight="1">
      <c r="A10" s="249" t="s">
        <v>59</v>
      </c>
      <c r="B10" s="249"/>
      <c r="C10" s="249"/>
      <c r="D10" s="249"/>
      <c r="E10" s="249"/>
      <c r="F10" s="249"/>
      <c r="G10" s="249"/>
      <c r="I10" s="266" t="s">
        <v>89</v>
      </c>
      <c r="J10" s="266"/>
      <c r="K10" s="266"/>
      <c r="L10" s="266"/>
      <c r="M10" s="266"/>
      <c r="N10" s="266"/>
      <c r="O10" s="266"/>
      <c r="P10" s="265" t="s">
        <v>78</v>
      </c>
      <c r="Q10" s="265"/>
      <c r="R10" s="265"/>
      <c r="S10" s="265"/>
      <c r="T10" s="265"/>
      <c r="U10" s="265"/>
      <c r="V10" s="265"/>
    </row>
    <row r="11" spans="1:24" s="75" customFormat="1" ht="7.5" customHeight="1">
      <c r="C11" s="88"/>
      <c r="D11" s="88"/>
      <c r="E11" s="88"/>
      <c r="F11" s="88"/>
      <c r="R11" s="88"/>
      <c r="S11" s="88"/>
      <c r="T11" s="88"/>
      <c r="U11" s="88"/>
    </row>
    <row r="12" spans="1:24" s="75" customFormat="1" ht="14.85" customHeight="1">
      <c r="A12" s="242" t="s">
        <v>11</v>
      </c>
      <c r="B12" s="239" t="s">
        <v>74</v>
      </c>
      <c r="C12" s="239">
        <v>2020</v>
      </c>
      <c r="D12" s="239">
        <v>2021</v>
      </c>
      <c r="E12" s="239">
        <v>2022</v>
      </c>
      <c r="F12" s="239">
        <v>2023</v>
      </c>
      <c r="G12" s="247" t="s">
        <v>83</v>
      </c>
      <c r="P12" s="242" t="s">
        <v>76</v>
      </c>
      <c r="Q12" s="239" t="s">
        <v>74</v>
      </c>
      <c r="R12" s="239">
        <v>2020</v>
      </c>
      <c r="S12" s="239">
        <v>2021</v>
      </c>
      <c r="T12" s="239">
        <v>2022</v>
      </c>
      <c r="U12" s="239">
        <v>2023</v>
      </c>
      <c r="V12" s="247" t="s">
        <v>83</v>
      </c>
    </row>
    <row r="13" spans="1:24" s="75" customFormat="1" ht="22.35" customHeight="1">
      <c r="A13" s="243"/>
      <c r="B13" s="240"/>
      <c r="C13" s="240"/>
      <c r="D13" s="240"/>
      <c r="E13" s="240"/>
      <c r="F13" s="240"/>
      <c r="G13" s="248"/>
      <c r="I13" s="252"/>
      <c r="J13" s="252"/>
      <c r="K13" s="252"/>
      <c r="P13" s="243"/>
      <c r="Q13" s="240"/>
      <c r="R13" s="240"/>
      <c r="S13" s="240"/>
      <c r="T13" s="240"/>
      <c r="U13" s="240"/>
      <c r="V13" s="248"/>
      <c r="W13" s="89"/>
    </row>
    <row r="14" spans="1:24" s="75" customFormat="1" ht="12.6">
      <c r="A14" s="108" t="s">
        <v>13</v>
      </c>
      <c r="B14" s="109">
        <v>84.9</v>
      </c>
      <c r="C14" s="77">
        <v>86.4</v>
      </c>
      <c r="D14" s="77">
        <v>79.8</v>
      </c>
      <c r="E14" s="77">
        <v>82.7</v>
      </c>
      <c r="F14" s="77">
        <v>83.5</v>
      </c>
      <c r="G14" s="112">
        <f>F14/E14-1</f>
        <v>9.6735187424425995E-3</v>
      </c>
      <c r="H14" s="117"/>
      <c r="O14" s="113"/>
      <c r="P14" s="96" t="s">
        <v>13</v>
      </c>
      <c r="Q14" s="126">
        <v>7884</v>
      </c>
      <c r="R14" s="124">
        <v>8568</v>
      </c>
      <c r="S14" s="124">
        <v>7863</v>
      </c>
      <c r="T14" s="124">
        <v>8211</v>
      </c>
      <c r="U14" s="124">
        <v>8234</v>
      </c>
      <c r="V14" s="112">
        <f>U14/T14-1</f>
        <v>2.8011204481792618E-3</v>
      </c>
      <c r="W14" s="89"/>
      <c r="X14" s="89"/>
    </row>
    <row r="15" spans="1:24" s="75" customFormat="1" ht="12.6">
      <c r="A15" s="108" t="s">
        <v>14</v>
      </c>
      <c r="B15" s="109">
        <v>79.5</v>
      </c>
      <c r="C15" s="77">
        <v>82.9</v>
      </c>
      <c r="D15" s="77">
        <v>77.900000000000006</v>
      </c>
      <c r="E15" s="77">
        <v>77.600000000000009</v>
      </c>
      <c r="F15" s="77">
        <v>74.8</v>
      </c>
      <c r="G15" s="112">
        <f t="shared" ref="G15:G17" si="0">F15/E15-1</f>
        <v>-3.6082474226804218E-2</v>
      </c>
      <c r="H15" s="117"/>
      <c r="O15" s="113"/>
      <c r="P15" s="96" t="s">
        <v>14</v>
      </c>
      <c r="Q15" s="126">
        <v>7378</v>
      </c>
      <c r="R15" s="124">
        <v>8225</v>
      </c>
      <c r="S15" s="124">
        <v>7645</v>
      </c>
      <c r="T15" s="124">
        <v>7697</v>
      </c>
      <c r="U15" s="124">
        <v>7373</v>
      </c>
      <c r="V15" s="112">
        <f t="shared" ref="V15:V17" si="1">U15/T15-1</f>
        <v>-4.2094322463297362E-2</v>
      </c>
      <c r="W15" s="89"/>
      <c r="X15" s="89"/>
    </row>
    <row r="16" spans="1:24" s="75" customFormat="1" ht="12.6">
      <c r="A16" s="108" t="s">
        <v>15</v>
      </c>
      <c r="B16" s="109">
        <v>83</v>
      </c>
      <c r="C16" s="77">
        <v>85.8</v>
      </c>
      <c r="D16" s="77">
        <v>87.4</v>
      </c>
      <c r="E16" s="77">
        <v>86.9</v>
      </c>
      <c r="F16" s="77">
        <v>82.100000000000009</v>
      </c>
      <c r="G16" s="112">
        <f t="shared" si="0"/>
        <v>-5.5235903337169101E-2</v>
      </c>
      <c r="H16" s="117"/>
      <c r="O16" s="113"/>
      <c r="P16" s="96" t="s">
        <v>15</v>
      </c>
      <c r="Q16" s="126">
        <v>7653</v>
      </c>
      <c r="R16" s="124">
        <v>8424</v>
      </c>
      <c r="S16" s="124">
        <v>8523</v>
      </c>
      <c r="T16" s="124">
        <v>8503</v>
      </c>
      <c r="U16" s="124">
        <v>8072</v>
      </c>
      <c r="V16" s="112">
        <f t="shared" si="1"/>
        <v>-5.0687992473244736E-2</v>
      </c>
      <c r="W16" s="89"/>
      <c r="X16" s="89"/>
    </row>
    <row r="17" spans="1:25" s="75" customFormat="1" ht="12.6">
      <c r="A17" s="108" t="s">
        <v>16</v>
      </c>
      <c r="B17" s="109">
        <v>79.3</v>
      </c>
      <c r="C17" s="77">
        <v>83</v>
      </c>
      <c r="D17" s="77">
        <v>78.599999999999994</v>
      </c>
      <c r="E17" s="77">
        <v>76.100000000000009</v>
      </c>
      <c r="F17" s="77">
        <v>73.100000000000009</v>
      </c>
      <c r="G17" s="112">
        <f t="shared" si="0"/>
        <v>-3.942181340341655E-2</v>
      </c>
      <c r="H17" s="117"/>
      <c r="O17" s="113"/>
      <c r="P17" s="96" t="s">
        <v>16</v>
      </c>
      <c r="Q17" s="126">
        <v>7292</v>
      </c>
      <c r="R17" s="124">
        <v>8254</v>
      </c>
      <c r="S17" s="124">
        <v>7636</v>
      </c>
      <c r="T17" s="124">
        <v>7447</v>
      </c>
      <c r="U17" s="124">
        <v>7233</v>
      </c>
      <c r="V17" s="112">
        <f t="shared" si="1"/>
        <v>-2.8736403921042042E-2</v>
      </c>
      <c r="W17" s="89"/>
      <c r="X17" s="89"/>
    </row>
    <row r="18" spans="1:25" s="75" customFormat="1" ht="12.6">
      <c r="A18" s="108" t="s">
        <v>17</v>
      </c>
      <c r="B18" s="109">
        <v>78.8</v>
      </c>
      <c r="C18" s="77">
        <v>76.599999999999994</v>
      </c>
      <c r="D18" s="77">
        <v>74.5</v>
      </c>
      <c r="E18" s="77">
        <v>79.900000000000006</v>
      </c>
      <c r="F18" s="77"/>
      <c r="G18" s="112"/>
      <c r="H18" s="117"/>
      <c r="O18" s="113"/>
      <c r="P18" s="96" t="s">
        <v>17</v>
      </c>
      <c r="Q18" s="126">
        <v>7271</v>
      </c>
      <c r="R18" s="124">
        <v>7513</v>
      </c>
      <c r="S18" s="124">
        <v>7271</v>
      </c>
      <c r="T18" s="124">
        <v>7760</v>
      </c>
      <c r="U18" s="124"/>
      <c r="V18" s="112"/>
      <c r="W18" s="89"/>
      <c r="X18" s="89"/>
    </row>
    <row r="19" spans="1:25" s="75" customFormat="1" ht="12.6">
      <c r="A19" s="108" t="s">
        <v>18</v>
      </c>
      <c r="B19" s="109">
        <v>79.2</v>
      </c>
      <c r="C19" s="77">
        <v>88</v>
      </c>
      <c r="D19" s="77">
        <v>81.8</v>
      </c>
      <c r="E19" s="77">
        <v>80.300000000000011</v>
      </c>
      <c r="F19" s="77"/>
      <c r="G19" s="112"/>
      <c r="H19" s="117"/>
      <c r="O19" s="113"/>
      <c r="P19" s="96" t="s">
        <v>18</v>
      </c>
      <c r="Q19" s="126">
        <v>7216</v>
      </c>
      <c r="R19" s="124">
        <v>8523</v>
      </c>
      <c r="S19" s="124">
        <v>7891</v>
      </c>
      <c r="T19" s="124">
        <v>7703</v>
      </c>
      <c r="U19" s="124"/>
      <c r="V19" s="112"/>
      <c r="W19" s="89"/>
      <c r="X19" s="89"/>
    </row>
    <row r="20" spans="1:25" s="88" customFormat="1" ht="12.9" customHeight="1">
      <c r="A20" s="108" t="s">
        <v>19</v>
      </c>
      <c r="B20" s="109">
        <v>82.6</v>
      </c>
      <c r="C20" s="77">
        <v>91.2</v>
      </c>
      <c r="D20" s="77">
        <v>81.2</v>
      </c>
      <c r="E20" s="77">
        <v>74.600000000000009</v>
      </c>
      <c r="F20" s="77"/>
      <c r="G20" s="112"/>
      <c r="H20" s="117"/>
      <c r="O20" s="113"/>
      <c r="P20" s="96" t="s">
        <v>19</v>
      </c>
      <c r="Q20" s="126">
        <v>7429</v>
      </c>
      <c r="R20" s="124">
        <v>8939</v>
      </c>
      <c r="S20" s="124">
        <v>7769</v>
      </c>
      <c r="T20" s="124">
        <v>7389</v>
      </c>
      <c r="U20" s="124"/>
      <c r="V20" s="112"/>
      <c r="W20" s="89"/>
      <c r="X20" s="89"/>
    </row>
    <row r="21" spans="1:25" s="75" customFormat="1" ht="12.9" customHeight="1">
      <c r="A21" s="108" t="s">
        <v>41</v>
      </c>
      <c r="B21" s="109">
        <v>83.9</v>
      </c>
      <c r="C21" s="77">
        <v>82.1</v>
      </c>
      <c r="D21" s="77">
        <v>83.9</v>
      </c>
      <c r="E21" s="77">
        <v>82.7</v>
      </c>
      <c r="F21" s="77"/>
      <c r="G21" s="112"/>
      <c r="H21" s="117"/>
      <c r="O21" s="113"/>
      <c r="P21" s="96" t="s">
        <v>41</v>
      </c>
      <c r="Q21" s="126">
        <v>7528</v>
      </c>
      <c r="R21" s="124">
        <v>7779</v>
      </c>
      <c r="S21" s="124">
        <v>7958</v>
      </c>
      <c r="T21" s="124">
        <v>7687</v>
      </c>
      <c r="U21" s="124"/>
      <c r="V21" s="112"/>
      <c r="W21" s="89"/>
      <c r="X21" s="89"/>
    </row>
    <row r="22" spans="1:25" s="75" customFormat="1" ht="12.9" customHeight="1">
      <c r="A22" s="108" t="s">
        <v>21</v>
      </c>
      <c r="B22" s="109">
        <v>79.5</v>
      </c>
      <c r="C22" s="77">
        <v>81.7</v>
      </c>
      <c r="D22" s="77">
        <v>80.7</v>
      </c>
      <c r="E22" s="77">
        <v>79.2</v>
      </c>
      <c r="F22" s="77"/>
      <c r="G22" s="112"/>
      <c r="H22" s="117"/>
      <c r="O22" s="113"/>
      <c r="P22" s="96" t="s">
        <v>21</v>
      </c>
      <c r="Q22" s="126">
        <v>7155</v>
      </c>
      <c r="R22" s="124">
        <v>7737</v>
      </c>
      <c r="S22" s="124">
        <v>7694</v>
      </c>
      <c r="T22" s="124">
        <v>7509</v>
      </c>
      <c r="U22" s="124"/>
      <c r="V22" s="112"/>
      <c r="W22" s="89"/>
      <c r="X22" s="89"/>
    </row>
    <row r="23" spans="1:25" s="75" customFormat="1" ht="12.9" customHeight="1">
      <c r="A23" s="108" t="s">
        <v>22</v>
      </c>
      <c r="B23" s="109">
        <v>83.8</v>
      </c>
      <c r="C23" s="77">
        <v>81.7</v>
      </c>
      <c r="D23" s="77">
        <v>78.099999999999994</v>
      </c>
      <c r="E23" s="77">
        <v>80.5</v>
      </c>
      <c r="F23" s="77"/>
      <c r="G23" s="112"/>
      <c r="H23" s="117"/>
      <c r="O23" s="113"/>
      <c r="P23" s="96" t="s">
        <v>22</v>
      </c>
      <c r="Q23" s="126">
        <v>7658</v>
      </c>
      <c r="R23" s="124">
        <v>7785</v>
      </c>
      <c r="S23" s="124">
        <v>7524</v>
      </c>
      <c r="T23" s="124">
        <v>7727</v>
      </c>
      <c r="U23" s="124"/>
      <c r="V23" s="112"/>
      <c r="W23" s="89"/>
      <c r="X23" s="89"/>
    </row>
    <row r="24" spans="1:25" s="75" customFormat="1" ht="12.9" customHeight="1">
      <c r="A24" s="108" t="s">
        <v>23</v>
      </c>
      <c r="B24" s="109">
        <v>78.3</v>
      </c>
      <c r="C24" s="77">
        <v>79</v>
      </c>
      <c r="D24" s="77">
        <v>77.900000000000006</v>
      </c>
      <c r="E24" s="77">
        <v>78.7</v>
      </c>
      <c r="F24" s="77"/>
      <c r="G24" s="112"/>
      <c r="H24" s="117"/>
      <c r="O24" s="113"/>
      <c r="P24" s="96" t="s">
        <v>23</v>
      </c>
      <c r="Q24" s="126">
        <v>7197</v>
      </c>
      <c r="R24" s="124">
        <v>7859</v>
      </c>
      <c r="S24" s="124">
        <v>7624</v>
      </c>
      <c r="T24" s="124">
        <v>7671</v>
      </c>
      <c r="U24" s="124"/>
      <c r="V24" s="112"/>
      <c r="W24" s="89"/>
      <c r="X24" s="89"/>
    </row>
    <row r="25" spans="1:25" s="75" customFormat="1" ht="12.9" customHeight="1">
      <c r="A25" s="108" t="s">
        <v>24</v>
      </c>
      <c r="B25" s="109">
        <v>77.099999999999994</v>
      </c>
      <c r="C25" s="77">
        <v>79.900000000000006</v>
      </c>
      <c r="D25" s="77">
        <v>81.400000000000006</v>
      </c>
      <c r="E25" s="77">
        <v>80.900000000000006</v>
      </c>
      <c r="F25" s="77"/>
      <c r="G25" s="112"/>
      <c r="H25" s="117"/>
      <c r="O25" s="113"/>
      <c r="P25" s="96" t="s">
        <v>24</v>
      </c>
      <c r="Q25" s="126">
        <v>7127</v>
      </c>
      <c r="R25" s="124">
        <v>7771</v>
      </c>
      <c r="S25" s="124">
        <v>7912</v>
      </c>
      <c r="T25" s="124">
        <v>7889</v>
      </c>
      <c r="U25" s="124"/>
      <c r="V25" s="112"/>
      <c r="W25" s="89"/>
      <c r="X25" s="89"/>
    </row>
    <row r="26" spans="1:25" s="75" customFormat="1" ht="12.9" customHeight="1">
      <c r="A26" s="111" t="s">
        <v>25</v>
      </c>
      <c r="B26" s="76"/>
      <c r="C26" s="76">
        <f>(C21+C14+C15+C16+C17+C18+C19+C20)</f>
        <v>676</v>
      </c>
      <c r="D26" s="76">
        <f>(D21+D14+D15+D16+D17+D18+D19+D20)</f>
        <v>645.1</v>
      </c>
      <c r="E26" s="76">
        <f>(E21+E14+E15+E16+E17+E18+E19+E20)</f>
        <v>640.80000000000007</v>
      </c>
      <c r="F26" s="76"/>
      <c r="G26" s="223"/>
      <c r="H26" s="117"/>
      <c r="O26" s="113"/>
      <c r="P26" s="98" t="s">
        <v>25</v>
      </c>
      <c r="Q26" s="125">
        <f>(Q13+Q14+Q15+Q16+Q17+Q18+Q19+Q20)</f>
        <v>52123</v>
      </c>
      <c r="R26" s="125">
        <f>(R13+R14+R15+R16+R17+R18+R19+R20)</f>
        <v>58446</v>
      </c>
      <c r="S26" s="125">
        <f>(S21+S14+S15+S16+S17+S18+S19+S20)</f>
        <v>62556</v>
      </c>
      <c r="T26" s="125">
        <f>(T21+T14+T15+T16+T17+T18+T19+T20)</f>
        <v>62397</v>
      </c>
      <c r="U26" s="76"/>
      <c r="V26" s="223"/>
      <c r="W26" s="89"/>
      <c r="X26" s="89"/>
    </row>
    <row r="27" spans="1:25" s="78" customFormat="1" ht="16.8">
      <c r="A27" s="111" t="s">
        <v>66</v>
      </c>
      <c r="B27" s="76"/>
      <c r="C27" s="76">
        <f>(C14+C15+C16+C17+C18+C19+C20+C21+C22+C23+C24+C25)</f>
        <v>998.30000000000018</v>
      </c>
      <c r="D27" s="76">
        <f>(D14+D15+D16+D17+D18+D19+D20+D21+D22+D23+D24+D25)</f>
        <v>963.2</v>
      </c>
      <c r="E27" s="76">
        <f>(E14+E15+E16+E17+E18+E19+E20+E21+E22+E23+E24+E25)</f>
        <v>960.10000000000014</v>
      </c>
      <c r="F27" s="76"/>
      <c r="G27" s="103"/>
      <c r="P27" s="99" t="s">
        <v>66</v>
      </c>
      <c r="Q27" s="127"/>
      <c r="R27" s="127">
        <f>(R14+R15+R16+R17+R18+R19+R20+R21+R22+R23+R24+R25)</f>
        <v>97377</v>
      </c>
      <c r="S27" s="127">
        <f>(S14+S15+S16+S17+S18+S19+S20+S21+S22+S23+S24+S25)</f>
        <v>93310</v>
      </c>
      <c r="T27" s="127">
        <f>(T14+T15+T16+T17+T18+T19+T20+T21+T22+T23+T24+T25)</f>
        <v>93193</v>
      </c>
      <c r="U27" s="127"/>
      <c r="V27" s="103"/>
      <c r="W27" s="89"/>
      <c r="X27" s="89"/>
    </row>
    <row r="28" spans="1:25" ht="13.8">
      <c r="A28" s="88" t="s">
        <v>67</v>
      </c>
      <c r="B28" s="65"/>
      <c r="C28" s="100"/>
      <c r="D28" s="100">
        <f>D27/C27-1</f>
        <v>-3.5159771611740109E-2</v>
      </c>
      <c r="E28" s="100">
        <f>E27/D27-1</f>
        <v>-3.2184385382059144E-3</v>
      </c>
      <c r="F28" s="100"/>
      <c r="G28" s="100">
        <f>(F14+F15+F16+F17)/(E14+E15+E16+E17)-1</f>
        <v>-3.0312403340550409E-2</v>
      </c>
      <c r="P28" s="88" t="s">
        <v>67</v>
      </c>
      <c r="Q28" s="65"/>
      <c r="R28" s="100"/>
      <c r="S28" s="100">
        <f>S27/R27-1</f>
        <v>-4.1765509309179771E-2</v>
      </c>
      <c r="T28" s="100">
        <f>T27/S27-1</f>
        <v>-1.253884899796387E-3</v>
      </c>
      <c r="U28" s="100"/>
      <c r="V28" s="100">
        <f>(U14+U15+U16+U17)/(T14+T15+T16+T17)-1</f>
        <v>-2.9694268315650696E-2</v>
      </c>
      <c r="W28" s="11"/>
      <c r="X28" s="11"/>
      <c r="Y28" s="15"/>
    </row>
    <row r="29" spans="1:25" s="78" customFormat="1" ht="16.8">
      <c r="A29" s="78" t="s">
        <v>26</v>
      </c>
      <c r="B29" s="88"/>
      <c r="I29" s="78" t="s">
        <v>26</v>
      </c>
      <c r="P29" s="78" t="s">
        <v>26</v>
      </c>
      <c r="S29" s="129"/>
      <c r="T29" s="129"/>
    </row>
    <row r="30" spans="1:25" s="78" customFormat="1" ht="16.8">
      <c r="U30" s="70"/>
    </row>
    <row r="31" spans="1:25" s="78" customFormat="1" ht="16.8"/>
    <row r="32" spans="1:25" s="78" customFormat="1" ht="16.8"/>
    <row r="33" spans="1:25" s="78" customFormat="1" ht="18.600000000000001" customHeight="1">
      <c r="A33" s="246" t="s">
        <v>90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</row>
    <row r="34" spans="1:25" s="78" customFormat="1" ht="25.35" customHeight="1"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87"/>
    </row>
    <row r="35" spans="1:25" s="75" customFormat="1" ht="19.2">
      <c r="A35" s="84" t="s">
        <v>60</v>
      </c>
      <c r="B35" s="92"/>
      <c r="C35" s="93"/>
      <c r="D35" s="93"/>
      <c r="E35" s="93"/>
      <c r="F35" s="93"/>
      <c r="G35" s="93"/>
      <c r="P35" s="84" t="s">
        <v>61</v>
      </c>
      <c r="Q35" s="86"/>
      <c r="R35" s="87"/>
      <c r="S35" s="87"/>
      <c r="T35" s="87"/>
      <c r="U35" s="87"/>
      <c r="V35" s="87"/>
    </row>
    <row r="36" spans="1:25" s="75" customFormat="1" ht="12.75" customHeight="1">
      <c r="A36" s="105" t="s">
        <v>84</v>
      </c>
      <c r="B36" s="228"/>
      <c r="C36" s="106">
        <f>C52/$C$27</f>
        <v>0.44625863968746859</v>
      </c>
      <c r="D36" s="106">
        <f>D52/$D$27</f>
        <v>0.46054817275747501</v>
      </c>
      <c r="E36" s="106">
        <f>E52/$E$27</f>
        <v>0.45182793459014675</v>
      </c>
      <c r="F36" s="88"/>
      <c r="H36" s="262"/>
      <c r="I36" s="262"/>
      <c r="J36" s="262"/>
      <c r="K36" s="262"/>
      <c r="L36" s="262"/>
      <c r="M36" s="262"/>
      <c r="N36" s="121"/>
      <c r="O36" s="79"/>
      <c r="R36" s="88"/>
      <c r="S36" s="88"/>
      <c r="T36" s="88"/>
      <c r="U36" s="88"/>
    </row>
    <row r="37" spans="1:25" s="75" customFormat="1" ht="14.7" customHeight="1">
      <c r="A37" s="242" t="s">
        <v>11</v>
      </c>
      <c r="B37" s="239" t="s">
        <v>74</v>
      </c>
      <c r="C37" s="239">
        <v>2020</v>
      </c>
      <c r="D37" s="239">
        <v>2021</v>
      </c>
      <c r="E37" s="239">
        <v>2022</v>
      </c>
      <c r="F37" s="239">
        <v>2023</v>
      </c>
      <c r="G37" s="247" t="s">
        <v>83</v>
      </c>
      <c r="J37" s="113"/>
      <c r="P37" s="242" t="s">
        <v>29</v>
      </c>
      <c r="Q37" s="239" t="s">
        <v>74</v>
      </c>
      <c r="R37" s="239">
        <v>2020</v>
      </c>
      <c r="S37" s="239">
        <v>2021</v>
      </c>
      <c r="T37" s="239">
        <v>2022</v>
      </c>
      <c r="U37" s="239">
        <v>2023</v>
      </c>
      <c r="V37" s="247" t="s">
        <v>83</v>
      </c>
    </row>
    <row r="38" spans="1:25" s="75" customFormat="1" ht="21.6" customHeight="1">
      <c r="A38" s="243"/>
      <c r="B38" s="240"/>
      <c r="C38" s="240"/>
      <c r="D38" s="240"/>
      <c r="E38" s="240"/>
      <c r="F38" s="240"/>
      <c r="G38" s="248"/>
      <c r="H38" s="114"/>
      <c r="P38" s="243"/>
      <c r="Q38" s="240"/>
      <c r="R38" s="240"/>
      <c r="S38" s="240"/>
      <c r="T38" s="240"/>
      <c r="U38" s="240"/>
      <c r="V38" s="248"/>
    </row>
    <row r="39" spans="1:25" s="75" customFormat="1" ht="16.8">
      <c r="A39" s="108" t="s">
        <v>13</v>
      </c>
      <c r="B39" s="109">
        <v>36.200000000000003</v>
      </c>
      <c r="C39" s="77">
        <v>38.700000000000003</v>
      </c>
      <c r="D39" s="77">
        <v>36.799999999999997</v>
      </c>
      <c r="E39" s="77">
        <v>37.5</v>
      </c>
      <c r="F39" s="77">
        <v>38.200000000000003</v>
      </c>
      <c r="G39" s="112">
        <f>F39/E39-1</f>
        <v>1.8666666666666831E-2</v>
      </c>
      <c r="H39" s="117"/>
      <c r="I39" s="114"/>
      <c r="P39" s="96" t="s">
        <v>13</v>
      </c>
      <c r="Q39" s="126">
        <v>3259</v>
      </c>
      <c r="R39" s="124">
        <v>3686</v>
      </c>
      <c r="S39" s="124">
        <v>3518</v>
      </c>
      <c r="T39" s="124">
        <v>3586</v>
      </c>
      <c r="U39" s="124">
        <v>3618</v>
      </c>
      <c r="V39" s="112">
        <f>U39/T39-1</f>
        <v>8.9235917456775837E-3</v>
      </c>
      <c r="W39" s="89"/>
      <c r="X39" s="89"/>
      <c r="Y39" s="89"/>
    </row>
    <row r="40" spans="1:25" s="75" customFormat="1" ht="12.6">
      <c r="A40" s="108" t="s">
        <v>14</v>
      </c>
      <c r="B40" s="109">
        <v>33.6</v>
      </c>
      <c r="C40" s="77">
        <v>34.200000000000003</v>
      </c>
      <c r="D40" s="77">
        <v>36.200000000000003</v>
      </c>
      <c r="E40" s="77">
        <v>35.300000000000004</v>
      </c>
      <c r="F40" s="77">
        <v>32.6</v>
      </c>
      <c r="G40" s="112">
        <f t="shared" ref="G40:G42" si="2">F40/E40-1</f>
        <v>-7.648725212464591E-2</v>
      </c>
      <c r="H40" s="117"/>
      <c r="P40" s="96" t="s">
        <v>14</v>
      </c>
      <c r="Q40" s="126">
        <v>3020</v>
      </c>
      <c r="R40" s="124">
        <v>3258</v>
      </c>
      <c r="S40" s="124">
        <v>3427</v>
      </c>
      <c r="T40" s="124">
        <v>3353</v>
      </c>
      <c r="U40" s="124">
        <v>3081</v>
      </c>
      <c r="V40" s="112">
        <f t="shared" ref="V40:V42" si="3">U40/T40-1</f>
        <v>-8.1121383835371264E-2</v>
      </c>
      <c r="W40" s="89"/>
      <c r="X40" s="89"/>
      <c r="Y40" s="89"/>
    </row>
    <row r="41" spans="1:25" s="75" customFormat="1" ht="12.6">
      <c r="A41" s="108" t="s">
        <v>15</v>
      </c>
      <c r="B41" s="109">
        <v>35.9</v>
      </c>
      <c r="C41" s="77">
        <v>37</v>
      </c>
      <c r="D41" s="77">
        <v>41.6</v>
      </c>
      <c r="E41" s="77">
        <v>40.800000000000004</v>
      </c>
      <c r="F41" s="77">
        <v>36.5</v>
      </c>
      <c r="G41" s="112">
        <f t="shared" si="2"/>
        <v>-0.10539215686274517</v>
      </c>
      <c r="H41" s="117"/>
      <c r="P41" s="96" t="s">
        <v>15</v>
      </c>
      <c r="Q41" s="126">
        <v>3217</v>
      </c>
      <c r="R41" s="124">
        <v>3508</v>
      </c>
      <c r="S41" s="124">
        <v>3928</v>
      </c>
      <c r="T41" s="124">
        <v>3848</v>
      </c>
      <c r="U41" s="124">
        <v>3456</v>
      </c>
      <c r="V41" s="112">
        <f t="shared" si="3"/>
        <v>-0.10187110187110182</v>
      </c>
      <c r="W41" s="89"/>
      <c r="X41" s="89"/>
      <c r="Y41" s="89"/>
    </row>
    <row r="42" spans="1:25" s="75" customFormat="1" ht="12.6">
      <c r="A42" s="108" t="s">
        <v>16</v>
      </c>
      <c r="B42" s="109">
        <v>34</v>
      </c>
      <c r="C42" s="77">
        <v>36.799999999999997</v>
      </c>
      <c r="D42" s="77">
        <v>36.4</v>
      </c>
      <c r="E42" s="77">
        <v>35.300000000000004</v>
      </c>
      <c r="F42" s="77">
        <v>33</v>
      </c>
      <c r="G42" s="112">
        <f t="shared" si="2"/>
        <v>-6.5155807365439244E-2</v>
      </c>
      <c r="H42" s="117"/>
      <c r="P42" s="96" t="s">
        <v>16</v>
      </c>
      <c r="Q42" s="126">
        <v>3033</v>
      </c>
      <c r="R42" s="124">
        <v>3492</v>
      </c>
      <c r="S42" s="124">
        <v>3418</v>
      </c>
      <c r="T42" s="124">
        <v>3323</v>
      </c>
      <c r="U42" s="124">
        <v>3136</v>
      </c>
      <c r="V42" s="112">
        <f t="shared" si="3"/>
        <v>-5.6274450797472175E-2</v>
      </c>
      <c r="W42" s="89"/>
      <c r="X42" s="89"/>
      <c r="Y42" s="89"/>
    </row>
    <row r="43" spans="1:25" s="75" customFormat="1" ht="12.6">
      <c r="A43" s="108" t="s">
        <v>17</v>
      </c>
      <c r="B43" s="109">
        <v>32.700000000000003</v>
      </c>
      <c r="C43" s="77">
        <v>33.1</v>
      </c>
      <c r="D43" s="77">
        <v>32.200000000000003</v>
      </c>
      <c r="E43" s="77">
        <v>34.1</v>
      </c>
      <c r="F43" s="77"/>
      <c r="G43" s="112"/>
      <c r="H43" s="117"/>
      <c r="P43" s="96" t="s">
        <v>17</v>
      </c>
      <c r="Q43" s="126">
        <v>2942</v>
      </c>
      <c r="R43" s="124">
        <v>3127</v>
      </c>
      <c r="S43" s="124">
        <v>3017</v>
      </c>
      <c r="T43" s="124">
        <v>3206</v>
      </c>
      <c r="U43" s="124"/>
      <c r="V43" s="112"/>
      <c r="W43" s="89"/>
      <c r="X43" s="89"/>
      <c r="Y43" s="89"/>
    </row>
    <row r="44" spans="1:25" s="75" customFormat="1" ht="12.6">
      <c r="A44" s="108" t="s">
        <v>18</v>
      </c>
      <c r="B44" s="109">
        <v>34</v>
      </c>
      <c r="C44" s="77">
        <v>38.6</v>
      </c>
      <c r="D44" s="77">
        <v>37.299999999999997</v>
      </c>
      <c r="E44" s="77">
        <v>35.9</v>
      </c>
      <c r="F44" s="77"/>
      <c r="G44" s="112"/>
      <c r="H44" s="117"/>
      <c r="I44" s="88"/>
      <c r="O44" s="118"/>
      <c r="P44" s="96" t="s">
        <v>18</v>
      </c>
      <c r="Q44" s="126">
        <v>3018</v>
      </c>
      <c r="R44" s="124">
        <v>3623</v>
      </c>
      <c r="S44" s="124">
        <v>3484</v>
      </c>
      <c r="T44" s="124">
        <v>3330</v>
      </c>
      <c r="U44" s="124"/>
      <c r="V44" s="112"/>
      <c r="W44" s="89"/>
      <c r="X44" s="89"/>
      <c r="Y44" s="89"/>
    </row>
    <row r="45" spans="1:25" s="88" customFormat="1" ht="12.9" customHeight="1">
      <c r="A45" s="108" t="s">
        <v>19</v>
      </c>
      <c r="B45" s="109">
        <v>34.9</v>
      </c>
      <c r="C45" s="77">
        <v>39.799999999999997</v>
      </c>
      <c r="D45" s="77">
        <v>36.4</v>
      </c>
      <c r="E45" s="77">
        <v>33.1</v>
      </c>
      <c r="F45" s="77"/>
      <c r="G45" s="112"/>
      <c r="H45" s="117"/>
      <c r="O45" s="118"/>
      <c r="P45" s="96" t="s">
        <v>19</v>
      </c>
      <c r="Q45" s="126">
        <v>3059</v>
      </c>
      <c r="R45" s="124">
        <v>3676</v>
      </c>
      <c r="S45" s="124">
        <v>3363</v>
      </c>
      <c r="T45" s="124">
        <v>3130</v>
      </c>
      <c r="U45" s="124"/>
      <c r="V45" s="112"/>
      <c r="W45" s="89"/>
      <c r="X45" s="89"/>
      <c r="Y45" s="89"/>
    </row>
    <row r="46" spans="1:25" s="75" customFormat="1" ht="12.9" customHeight="1">
      <c r="A46" s="108" t="s">
        <v>41</v>
      </c>
      <c r="B46" s="109">
        <v>35.200000000000003</v>
      </c>
      <c r="C46" s="77">
        <v>34.6</v>
      </c>
      <c r="D46" s="77">
        <v>38.200000000000003</v>
      </c>
      <c r="E46" s="77">
        <v>36</v>
      </c>
      <c r="F46" s="77"/>
      <c r="G46" s="112"/>
      <c r="H46" s="117"/>
      <c r="O46" s="118"/>
      <c r="P46" s="96" t="s">
        <v>41</v>
      </c>
      <c r="Q46" s="126">
        <v>3069</v>
      </c>
      <c r="R46" s="124">
        <v>3159</v>
      </c>
      <c r="S46" s="124">
        <v>3500</v>
      </c>
      <c r="T46" s="124">
        <v>3169</v>
      </c>
      <c r="U46" s="124"/>
      <c r="V46" s="112"/>
      <c r="W46" s="89"/>
      <c r="X46" s="89"/>
      <c r="Y46" s="89"/>
    </row>
    <row r="47" spans="1:25" s="75" customFormat="1" ht="12.9" customHeight="1">
      <c r="A47" s="108" t="s">
        <v>21</v>
      </c>
      <c r="B47" s="109">
        <v>34.299999999999997</v>
      </c>
      <c r="C47" s="77">
        <v>39</v>
      </c>
      <c r="D47" s="77">
        <v>37.200000000000003</v>
      </c>
      <c r="E47" s="77">
        <v>36.200000000000003</v>
      </c>
      <c r="F47" s="77"/>
      <c r="G47" s="112"/>
      <c r="H47" s="117"/>
      <c r="O47" s="118"/>
      <c r="P47" s="96" t="s">
        <v>21</v>
      </c>
      <c r="Q47" s="126">
        <v>3008</v>
      </c>
      <c r="R47" s="124">
        <v>3566</v>
      </c>
      <c r="S47" s="124">
        <v>3433</v>
      </c>
      <c r="T47" s="124">
        <v>3331</v>
      </c>
      <c r="U47" s="124"/>
      <c r="V47" s="112"/>
      <c r="W47" s="89"/>
      <c r="X47" s="89"/>
      <c r="Y47" s="89"/>
    </row>
    <row r="48" spans="1:25" s="75" customFormat="1" ht="12.9" customHeight="1">
      <c r="A48" s="108" t="s">
        <v>22</v>
      </c>
      <c r="B48" s="109">
        <v>36.299999999999997</v>
      </c>
      <c r="C48" s="77">
        <v>39</v>
      </c>
      <c r="D48" s="77">
        <v>36.799999999999997</v>
      </c>
      <c r="E48" s="77">
        <v>36.200000000000003</v>
      </c>
      <c r="F48" s="77"/>
      <c r="G48" s="112"/>
      <c r="H48" s="117"/>
      <c r="O48" s="118"/>
      <c r="P48" s="96" t="s">
        <v>22</v>
      </c>
      <c r="Q48" s="126">
        <v>3233</v>
      </c>
      <c r="R48" s="124">
        <v>3609</v>
      </c>
      <c r="S48" s="124">
        <v>3439</v>
      </c>
      <c r="T48" s="124">
        <v>3360</v>
      </c>
      <c r="U48" s="124"/>
      <c r="V48" s="112"/>
      <c r="W48" s="89"/>
      <c r="X48" s="89"/>
      <c r="Y48" s="89"/>
    </row>
    <row r="49" spans="1:25" s="75" customFormat="1" ht="12.9" customHeight="1">
      <c r="A49" s="108" t="s">
        <v>23</v>
      </c>
      <c r="B49" s="109">
        <v>33.700000000000003</v>
      </c>
      <c r="C49" s="77">
        <v>36.299999999999997</v>
      </c>
      <c r="D49" s="77">
        <v>35.5</v>
      </c>
      <c r="E49" s="77">
        <v>35.700000000000003</v>
      </c>
      <c r="F49" s="77"/>
      <c r="G49" s="112"/>
      <c r="H49" s="117"/>
      <c r="O49" s="118"/>
      <c r="P49" s="96" t="s">
        <v>23</v>
      </c>
      <c r="Q49" s="126">
        <v>3033</v>
      </c>
      <c r="R49" s="124">
        <v>3434</v>
      </c>
      <c r="S49" s="124">
        <v>3354</v>
      </c>
      <c r="T49" s="124">
        <v>3373</v>
      </c>
      <c r="U49" s="124"/>
      <c r="V49" s="112"/>
      <c r="W49" s="89"/>
      <c r="X49" s="89"/>
      <c r="Y49" s="89"/>
    </row>
    <row r="50" spans="1:25" s="75" customFormat="1" ht="12.9" customHeight="1">
      <c r="A50" s="108" t="s">
        <v>24</v>
      </c>
      <c r="B50" s="109">
        <v>33.299999999999997</v>
      </c>
      <c r="C50" s="77">
        <v>38.4</v>
      </c>
      <c r="D50" s="77">
        <v>39</v>
      </c>
      <c r="E50" s="77">
        <v>37.700000000000003</v>
      </c>
      <c r="F50" s="77"/>
      <c r="G50" s="112"/>
      <c r="H50" s="117"/>
      <c r="K50" s="78"/>
      <c r="O50" s="118"/>
      <c r="P50" s="96" t="s">
        <v>24</v>
      </c>
      <c r="Q50" s="126">
        <v>2995</v>
      </c>
      <c r="R50" s="124">
        <v>3656</v>
      </c>
      <c r="S50" s="124">
        <v>3686</v>
      </c>
      <c r="T50" s="124">
        <v>3556</v>
      </c>
      <c r="U50" s="124"/>
      <c r="V50" s="112"/>
      <c r="W50" s="89"/>
      <c r="X50" s="89"/>
      <c r="Y50" s="89"/>
    </row>
    <row r="51" spans="1:25" s="75" customFormat="1" ht="12.9" customHeight="1">
      <c r="A51" s="111" t="s">
        <v>25</v>
      </c>
      <c r="B51" s="76"/>
      <c r="C51" s="76">
        <f>(C39+C40+C41+C42+C43+C44+C45+C46)</f>
        <v>292.8</v>
      </c>
      <c r="D51" s="76">
        <f>(D46+D39+D40+D41+D42+D43+D44+D45)</f>
        <v>295.10000000000002</v>
      </c>
      <c r="E51" s="76">
        <f>(E46+E39+E40+E41+E42+E43+E44+E45)</f>
        <v>288.00000000000006</v>
      </c>
      <c r="F51" s="76"/>
      <c r="G51" s="223"/>
      <c r="K51" s="78"/>
      <c r="P51" s="98" t="s">
        <v>25</v>
      </c>
      <c r="Q51" s="76"/>
      <c r="R51" s="76">
        <f>(R39+R40+R41+R42+R43+R44+R45+R46)</f>
        <v>27529</v>
      </c>
      <c r="S51" s="76">
        <f>(S46+S39+S40+S41+S42+S43+S44+S45)</f>
        <v>27655</v>
      </c>
      <c r="T51" s="76">
        <f>(T46+T39+T40+T41+T42+T43+T44+T45)</f>
        <v>26945</v>
      </c>
      <c r="U51" s="76"/>
      <c r="V51" s="223"/>
      <c r="W51" s="89"/>
      <c r="X51" s="89"/>
    </row>
    <row r="52" spans="1:25" s="75" customFormat="1" ht="12.9" customHeight="1">
      <c r="A52" s="111" t="s">
        <v>66</v>
      </c>
      <c r="B52" s="76"/>
      <c r="C52" s="76">
        <f>(C39+C40+C41+C42+C43+C44+C45+C46+C47+C48+C49+C50)</f>
        <v>445.5</v>
      </c>
      <c r="D52" s="76">
        <f>(D39+D40+D41+D42+D43+D44+D45+D46+D47+D48+D49+D50)</f>
        <v>443.59999999999997</v>
      </c>
      <c r="E52" s="76">
        <f>(E39+E40+E41+E42+E43+E44+E45+E46+E47+E48+E49+E50)</f>
        <v>433.79999999999995</v>
      </c>
      <c r="F52" s="76"/>
      <c r="G52" s="103"/>
      <c r="K52" s="78"/>
      <c r="P52" s="99" t="s">
        <v>66</v>
      </c>
      <c r="Q52" s="95"/>
      <c r="R52" s="95">
        <f>(R39+R40+R41+R42+R43+R44+R45+R46+R47+R48+R49+R50)</f>
        <v>41794</v>
      </c>
      <c r="S52" s="95">
        <f>(S39+S40+S41+S42+S43+S44+S45+S46+S47+S48+S49+S50)</f>
        <v>41567</v>
      </c>
      <c r="T52" s="95">
        <f>(T39+T40+T41+T42+T43+T44+T45+T46+T47+T48+T49+T50)</f>
        <v>40565</v>
      </c>
      <c r="U52" s="95"/>
      <c r="V52" s="103"/>
      <c r="W52" s="89"/>
      <c r="X52" s="89"/>
    </row>
    <row r="53" spans="1:25" ht="13.8">
      <c r="A53" s="88" t="s">
        <v>67</v>
      </c>
      <c r="B53" s="65"/>
      <c r="C53" s="100"/>
      <c r="D53" s="100">
        <f>D52/C52-1</f>
        <v>-4.264870931537712E-3</v>
      </c>
      <c r="E53" s="100">
        <f>E52/D52-1</f>
        <v>-2.2091974752028842E-2</v>
      </c>
      <c r="F53" s="100"/>
      <c r="G53" s="100">
        <f>(F39+F40+F41+F42)/(E39+E40+E41+E42)-1</f>
        <v>-5.7756883814640836E-2</v>
      </c>
      <c r="P53" s="88" t="s">
        <v>67</v>
      </c>
      <c r="Q53" s="65"/>
      <c r="R53" s="100"/>
      <c r="S53" s="100">
        <f>S52/R52-1</f>
        <v>-5.4314016365986095E-3</v>
      </c>
      <c r="T53" s="100">
        <f>T52/S52-1</f>
        <v>-2.4105660740491253E-2</v>
      </c>
      <c r="U53" s="100"/>
      <c r="V53" s="100">
        <f>(U39+U40+U41+U42)/(T39+T40+T41+T42)-1</f>
        <v>-5.8043940467753408E-2</v>
      </c>
      <c r="W53" s="11"/>
      <c r="X53" s="11"/>
      <c r="Y53" s="15"/>
    </row>
    <row r="54" spans="1:25" s="78" customFormat="1" ht="16.8">
      <c r="A54" s="78" t="s">
        <v>26</v>
      </c>
      <c r="P54" s="78" t="s">
        <v>26</v>
      </c>
    </row>
    <row r="55" spans="1:25" s="78" customFormat="1" ht="16.8"/>
    <row r="56" spans="1:25" s="78" customFormat="1" ht="16.8"/>
    <row r="57" spans="1:25" s="78" customFormat="1" ht="16.8"/>
    <row r="58" spans="1:25" s="78" customFormat="1" ht="16.8"/>
    <row r="59" spans="1:25" s="78" customFormat="1" ht="16.8"/>
    <row r="60" spans="1:25" s="78" customFormat="1" ht="16.8"/>
    <row r="61" spans="1:25" s="78" customFormat="1" ht="16.8"/>
    <row r="62" spans="1:25" s="78" customFormat="1" ht="16.8"/>
    <row r="63" spans="1:25" s="78" customFormat="1" ht="16.8"/>
    <row r="64" spans="1:25" s="78" customFormat="1" ht="16.8"/>
    <row r="65" s="78" customFormat="1" ht="16.8"/>
    <row r="66" s="78" customFormat="1" ht="16.8"/>
    <row r="67" s="78" customFormat="1" ht="16.8"/>
    <row r="68" s="78" customFormat="1" ht="16.8"/>
    <row r="69" s="78" customFormat="1" ht="16.8"/>
    <row r="70" s="78" customFormat="1" ht="16.8"/>
    <row r="71" s="78" customFormat="1" ht="16.8"/>
    <row r="72" s="78" customFormat="1" ht="16.8"/>
    <row r="73" s="78" customFormat="1" ht="16.8"/>
    <row r="74" s="78" customFormat="1" ht="16.8"/>
  </sheetData>
  <sheetProtection selectLockedCells="1" selectUnlockedCells="1"/>
  <mergeCells count="36">
    <mergeCell ref="H36:M36"/>
    <mergeCell ref="B37:B38"/>
    <mergeCell ref="C37:C38"/>
    <mergeCell ref="F37:F38"/>
    <mergeCell ref="V12:V13"/>
    <mergeCell ref="P12:P13"/>
    <mergeCell ref="R12:R13"/>
    <mergeCell ref="I13:K13"/>
    <mergeCell ref="U37:U38"/>
    <mergeCell ref="U12:U13"/>
    <mergeCell ref="C34:P34"/>
    <mergeCell ref="Q37:Q38"/>
    <mergeCell ref="R37:R38"/>
    <mergeCell ref="G37:G38"/>
    <mergeCell ref="A33:V33"/>
    <mergeCell ref="V37:V38"/>
    <mergeCell ref="S37:S38"/>
    <mergeCell ref="P37:P38"/>
    <mergeCell ref="A37:A38"/>
    <mergeCell ref="D37:D38"/>
    <mergeCell ref="E12:E13"/>
    <mergeCell ref="T12:T13"/>
    <mergeCell ref="T37:T38"/>
    <mergeCell ref="E37:E38"/>
    <mergeCell ref="I9:M9"/>
    <mergeCell ref="A10:G10"/>
    <mergeCell ref="P10:V10"/>
    <mergeCell ref="A12:A13"/>
    <mergeCell ref="B12:B13"/>
    <mergeCell ref="C12:C13"/>
    <mergeCell ref="G12:G13"/>
    <mergeCell ref="S12:S13"/>
    <mergeCell ref="D12:D13"/>
    <mergeCell ref="F12:F13"/>
    <mergeCell ref="Q12:Q13"/>
    <mergeCell ref="I10:O10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zoomScale="105" zoomScaleNormal="105" workbookViewId="0">
      <selection activeCell="J8" sqref="J8"/>
    </sheetView>
  </sheetViews>
  <sheetFormatPr baseColWidth="10" defaultColWidth="11.5546875" defaultRowHeight="13.2"/>
  <cols>
    <col min="1" max="1" width="13" style="5" customWidth="1"/>
    <col min="2" max="2" width="8.109375" style="5" customWidth="1"/>
    <col min="3" max="3" width="8.33203125" style="5" customWidth="1"/>
    <col min="4" max="6" width="7.88671875" style="5" customWidth="1"/>
    <col min="7" max="7" width="8.88671875" style="5" customWidth="1"/>
    <col min="8" max="8" width="8.6640625" style="5" customWidth="1"/>
    <col min="9" max="9" width="9" style="5" customWidth="1"/>
    <col min="10" max="10" width="9.88671875" style="5" customWidth="1"/>
    <col min="11" max="11" width="9.44140625" style="5" customWidth="1"/>
    <col min="12" max="12" width="9" style="5" customWidth="1"/>
    <col min="13" max="13" width="8.5546875" style="5" customWidth="1"/>
    <col min="14" max="14" width="7" style="5" customWidth="1"/>
    <col min="15" max="15" width="8" style="5" customWidth="1"/>
    <col min="16" max="16" width="7.6640625" style="5" customWidth="1"/>
    <col min="17" max="17" width="8.5546875" style="5" customWidth="1"/>
    <col min="18" max="18" width="10.44140625" style="5" customWidth="1"/>
    <col min="19" max="20" width="8.33203125" style="5" customWidth="1"/>
    <col min="21" max="21" width="8.109375" style="5" customWidth="1"/>
    <col min="22" max="22" width="8.44140625" style="5" customWidth="1"/>
    <col min="23" max="23" width="7.44140625" style="5" customWidth="1"/>
    <col min="24" max="24" width="8.109375" style="5" customWidth="1"/>
    <col min="25" max="25" width="8.44140625" style="5" customWidth="1"/>
    <col min="26" max="26" width="8.6640625" style="5" customWidth="1"/>
    <col min="27" max="27" width="8.88671875" style="5" customWidth="1"/>
    <col min="28" max="28" width="8" style="5" customWidth="1"/>
    <col min="29" max="29" width="9.5546875" style="5" customWidth="1"/>
    <col min="30" max="30" width="9" style="5" customWidth="1"/>
    <col min="31" max="31" width="8.33203125" style="5" customWidth="1"/>
    <col min="32" max="32" width="9" style="5" customWidth="1"/>
    <col min="33" max="33" width="8.5546875" style="5" customWidth="1"/>
    <col min="34" max="34" width="9.5546875" style="5" customWidth="1"/>
    <col min="35" max="35" width="7.33203125" style="5" customWidth="1"/>
    <col min="36" max="36" width="8.44140625" style="5" customWidth="1"/>
    <col min="37" max="38" width="7.6640625" style="5" customWidth="1"/>
    <col min="39" max="39" width="8.33203125" style="5" customWidth="1"/>
    <col min="40" max="40" width="8" style="5" customWidth="1"/>
    <col min="41" max="41" width="8.88671875" style="5" customWidth="1"/>
    <col min="42" max="42" width="8.44140625" style="5" customWidth="1"/>
    <col min="43" max="43" width="8.33203125" style="5" customWidth="1"/>
    <col min="44" max="44" width="7.33203125" style="5" customWidth="1"/>
    <col min="45" max="45" width="7.44140625" style="5" customWidth="1"/>
    <col min="46" max="46" width="8" style="5" customWidth="1"/>
    <col min="47" max="47" width="8.5546875" style="5" customWidth="1"/>
    <col min="48" max="48" width="7.88671875" style="5" customWidth="1"/>
    <col min="49" max="49" width="8" style="5" customWidth="1"/>
    <col min="50" max="50" width="7.6640625" style="5" customWidth="1"/>
    <col min="51" max="51" width="8.5546875" style="5" customWidth="1"/>
    <col min="52" max="52" width="10" style="5" customWidth="1"/>
    <col min="53" max="53" width="6.88671875" style="5" customWidth="1"/>
    <col min="54" max="54" width="8.109375" style="5" customWidth="1"/>
    <col min="55" max="55" width="8.5546875" style="5" customWidth="1"/>
    <col min="56" max="16384" width="11.5546875" style="5"/>
  </cols>
  <sheetData>
    <row r="1" spans="1:23" ht="15.6" customHeight="1"/>
    <row r="2" spans="1:23">
      <c r="H2" s="268"/>
      <c r="I2" s="268"/>
      <c r="J2" s="268"/>
      <c r="K2" s="268"/>
      <c r="L2" s="268"/>
    </row>
    <row r="3" spans="1:23">
      <c r="H3" s="259"/>
      <c r="I3" s="259"/>
    </row>
    <row r="6" spans="1:23" ht="15">
      <c r="A6" s="7" t="s">
        <v>62</v>
      </c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3" ht="17.25" customHeight="1">
      <c r="A7" s="269" t="s">
        <v>64</v>
      </c>
      <c r="B7" s="269"/>
      <c r="C7" s="269"/>
      <c r="D7" s="269"/>
      <c r="E7" s="269"/>
      <c r="F7" s="269"/>
      <c r="G7" s="269"/>
      <c r="H7" s="269"/>
      <c r="L7" s="270"/>
      <c r="M7" s="270"/>
      <c r="N7" s="270"/>
      <c r="O7" s="270"/>
      <c r="P7" s="270"/>
    </row>
    <row r="8" spans="1:23">
      <c r="J8" s="38"/>
    </row>
    <row r="9" spans="1:23" ht="15">
      <c r="A9" s="39" t="s">
        <v>62</v>
      </c>
      <c r="B9" s="39"/>
      <c r="C9" s="39"/>
      <c r="D9" s="39"/>
      <c r="E9" s="39"/>
      <c r="F9" s="39"/>
      <c r="G9" s="39"/>
      <c r="H9" s="39"/>
      <c r="I9" s="39"/>
      <c r="J9" s="9"/>
      <c r="K9" s="38"/>
      <c r="L9" s="9"/>
      <c r="M9" s="9"/>
      <c r="N9" s="9"/>
      <c r="O9" s="9"/>
      <c r="P9" s="9"/>
      <c r="Q9" s="271"/>
      <c r="R9" s="271"/>
      <c r="S9" s="271"/>
      <c r="T9" s="271"/>
      <c r="U9" s="271"/>
      <c r="V9" s="271"/>
      <c r="W9" s="271"/>
    </row>
    <row r="10" spans="1:23">
      <c r="A10" s="272" t="s">
        <v>33</v>
      </c>
      <c r="B10" s="272"/>
      <c r="C10" s="272"/>
      <c r="D10" s="272"/>
      <c r="E10" s="272"/>
      <c r="F10" s="272"/>
      <c r="G10" s="272"/>
      <c r="H10" s="272"/>
      <c r="I10" s="9"/>
      <c r="J10" s="9"/>
      <c r="K10" s="9"/>
      <c r="L10" s="38"/>
      <c r="M10" s="9"/>
      <c r="N10" s="9"/>
      <c r="O10" s="9"/>
      <c r="P10" s="9"/>
      <c r="Q10" s="272"/>
      <c r="R10" s="272"/>
      <c r="S10" s="272"/>
      <c r="T10" s="272"/>
      <c r="U10" s="272"/>
      <c r="V10" s="272"/>
      <c r="W10" s="272"/>
    </row>
    <row r="11" spans="1:23">
      <c r="A11" s="40"/>
      <c r="B11" s="9"/>
      <c r="C11" s="9"/>
      <c r="D11" s="10"/>
      <c r="E11" s="10"/>
      <c r="F11" s="10"/>
      <c r="G11" s="9"/>
      <c r="H11" s="9"/>
      <c r="I11" s="21"/>
      <c r="J11" s="21"/>
      <c r="K11" s="21"/>
      <c r="L11" s="20" t="s">
        <v>82</v>
      </c>
      <c r="M11" s="21"/>
      <c r="N11" s="40"/>
      <c r="O11" s="21"/>
      <c r="P11" s="9"/>
      <c r="Q11" s="40"/>
      <c r="R11" s="9"/>
      <c r="S11" s="9"/>
      <c r="T11" s="9"/>
      <c r="U11" s="10"/>
      <c r="V11" s="9"/>
    </row>
    <row r="12" spans="1:23" ht="25.2">
      <c r="A12" s="186" t="s">
        <v>63</v>
      </c>
      <c r="B12" s="187" t="s">
        <v>35</v>
      </c>
      <c r="C12" s="188" t="s">
        <v>80</v>
      </c>
      <c r="D12" s="189">
        <v>2021</v>
      </c>
      <c r="E12" s="189">
        <v>2022</v>
      </c>
      <c r="F12" s="189">
        <v>2023</v>
      </c>
      <c r="G12" s="185" t="s">
        <v>83</v>
      </c>
      <c r="H12" s="9"/>
      <c r="I12" s="9"/>
      <c r="J12" s="9"/>
      <c r="K12" s="9"/>
      <c r="L12" s="41"/>
      <c r="M12" s="9"/>
      <c r="O12" s="9"/>
      <c r="P12" s="9"/>
      <c r="Q12" s="42"/>
      <c r="R12" s="42"/>
      <c r="S12" s="43"/>
      <c r="T12" s="44"/>
      <c r="U12" s="44"/>
      <c r="V12" s="44"/>
    </row>
    <row r="13" spans="1:23" ht="11.4" customHeight="1">
      <c r="A13" s="190" t="s">
        <v>36</v>
      </c>
      <c r="B13" s="25">
        <v>1</v>
      </c>
      <c r="C13" s="24">
        <v>1.4800000000000002</v>
      </c>
      <c r="D13" s="47">
        <v>1.37</v>
      </c>
      <c r="E13" s="214" t="s">
        <v>95</v>
      </c>
      <c r="F13" s="214">
        <v>2.0299999999999998</v>
      </c>
      <c r="G13" s="112"/>
      <c r="H13" s="9"/>
      <c r="I13" s="9"/>
      <c r="J13" s="9"/>
      <c r="K13" s="9"/>
      <c r="L13" s="9"/>
      <c r="M13" s="9"/>
      <c r="N13" s="9"/>
      <c r="O13" s="9"/>
      <c r="P13" s="9"/>
      <c r="Q13" s="10"/>
      <c r="R13" s="10"/>
      <c r="S13" s="46"/>
      <c r="T13" s="46"/>
      <c r="U13" s="46"/>
      <c r="V13" s="26"/>
    </row>
    <row r="14" spans="1:23" ht="11.4" customHeight="1">
      <c r="A14" s="190"/>
      <c r="B14" s="25">
        <v>2</v>
      </c>
      <c r="C14" s="24">
        <v>1.4566666666666668</v>
      </c>
      <c r="D14" s="47">
        <v>1.37</v>
      </c>
      <c r="E14" s="214">
        <v>1.41</v>
      </c>
      <c r="F14" s="214">
        <v>2.06</v>
      </c>
      <c r="G14" s="112">
        <f>F14/E14-1</f>
        <v>0.46099290780141855</v>
      </c>
      <c r="H14" s="9"/>
      <c r="I14" s="9"/>
      <c r="J14" s="9"/>
      <c r="K14" s="9"/>
      <c r="L14" s="9"/>
      <c r="M14" s="9"/>
      <c r="N14" s="9"/>
      <c r="O14" s="9"/>
      <c r="P14" s="9"/>
      <c r="Q14" s="48"/>
      <c r="R14" s="10"/>
      <c r="S14" s="46"/>
      <c r="T14" s="46"/>
      <c r="U14" s="46"/>
      <c r="V14" s="26"/>
    </row>
    <row r="15" spans="1:23" ht="11.4" customHeight="1">
      <c r="A15" s="190"/>
      <c r="B15" s="25">
        <v>3</v>
      </c>
      <c r="C15" s="24">
        <v>1.4333333333333333</v>
      </c>
      <c r="D15" s="47">
        <v>1.37</v>
      </c>
      <c r="E15" s="214">
        <v>1.41</v>
      </c>
      <c r="F15" s="214">
        <v>2.11</v>
      </c>
      <c r="G15" s="112">
        <f t="shared" ref="G15:G27" si="0">F15/E15-1</f>
        <v>0.49645390070921991</v>
      </c>
      <c r="H15" s="9"/>
      <c r="I15" s="9"/>
      <c r="J15" s="9"/>
      <c r="K15" s="9"/>
      <c r="L15" s="9"/>
      <c r="M15" s="9"/>
      <c r="N15" s="9"/>
      <c r="O15" s="9"/>
      <c r="P15" s="9"/>
      <c r="Q15" s="48"/>
      <c r="R15" s="10"/>
      <c r="S15" s="46"/>
      <c r="T15" s="46"/>
      <c r="U15" s="46"/>
      <c r="V15" s="26"/>
    </row>
    <row r="16" spans="1:23" ht="11.4" customHeight="1">
      <c r="A16" s="191"/>
      <c r="B16" s="27">
        <v>4</v>
      </c>
      <c r="C16" s="24">
        <v>1.4166666666666667</v>
      </c>
      <c r="D16" s="49">
        <v>1.37</v>
      </c>
      <c r="E16" s="215">
        <v>1.41</v>
      </c>
      <c r="F16" s="215">
        <v>2.17</v>
      </c>
      <c r="G16" s="232">
        <f t="shared" si="0"/>
        <v>0.53900709219858167</v>
      </c>
      <c r="H16" s="9"/>
      <c r="I16" s="9"/>
      <c r="J16" s="9"/>
      <c r="K16" s="9"/>
      <c r="L16" s="9"/>
      <c r="M16" s="9"/>
      <c r="N16" s="9"/>
      <c r="O16" s="9"/>
      <c r="P16" s="9"/>
      <c r="Q16" s="48"/>
      <c r="R16" s="10"/>
      <c r="S16" s="46"/>
      <c r="T16" s="46"/>
      <c r="U16" s="46"/>
      <c r="V16" s="26"/>
    </row>
    <row r="17" spans="1:22" ht="11.4" customHeight="1">
      <c r="A17" s="190" t="s">
        <v>37</v>
      </c>
      <c r="B17" s="23">
        <v>5</v>
      </c>
      <c r="C17" s="29">
        <v>1.4166666666666667</v>
      </c>
      <c r="D17" s="45">
        <v>1.37</v>
      </c>
      <c r="E17" s="216">
        <v>1.41</v>
      </c>
      <c r="F17" s="216">
        <v>2.2200000000000002</v>
      </c>
      <c r="G17" s="233">
        <f t="shared" si="0"/>
        <v>0.57446808510638325</v>
      </c>
      <c r="H17" s="9"/>
      <c r="I17" s="9"/>
      <c r="J17" s="9"/>
      <c r="K17" s="9"/>
      <c r="L17" s="9"/>
      <c r="M17" s="9"/>
      <c r="N17" s="9"/>
      <c r="O17" s="9"/>
      <c r="P17" s="9"/>
      <c r="Q17" s="48"/>
      <c r="R17" s="10"/>
      <c r="S17" s="46"/>
      <c r="T17" s="46"/>
      <c r="U17" s="46"/>
      <c r="V17" s="26"/>
    </row>
    <row r="18" spans="1:22" ht="11.4" customHeight="1">
      <c r="A18" s="190"/>
      <c r="B18" s="25">
        <v>6</v>
      </c>
      <c r="C18" s="24">
        <v>1.42</v>
      </c>
      <c r="D18" s="47">
        <v>1.37</v>
      </c>
      <c r="E18" s="214">
        <v>1.43</v>
      </c>
      <c r="F18" s="214">
        <v>2.2799999999999998</v>
      </c>
      <c r="G18" s="112">
        <f t="shared" si="0"/>
        <v>0.59440559440559437</v>
      </c>
      <c r="H18" s="9"/>
      <c r="I18" s="9"/>
      <c r="J18" s="9"/>
      <c r="K18" s="9"/>
      <c r="L18" s="9"/>
      <c r="M18" s="9"/>
      <c r="N18" s="9"/>
      <c r="O18" s="9"/>
      <c r="P18" s="9"/>
      <c r="Q18" s="48"/>
      <c r="R18" s="10"/>
      <c r="S18" s="46"/>
      <c r="T18" s="46"/>
      <c r="U18" s="46"/>
      <c r="V18" s="26"/>
    </row>
    <row r="19" spans="1:22" ht="11.4" customHeight="1">
      <c r="A19" s="190"/>
      <c r="B19" s="25">
        <v>7</v>
      </c>
      <c r="C19" s="24">
        <v>1.4400000000000002</v>
      </c>
      <c r="D19" s="47">
        <v>1.38</v>
      </c>
      <c r="E19" s="214">
        <v>1.44</v>
      </c>
      <c r="F19" s="214">
        <v>2.33</v>
      </c>
      <c r="G19" s="112">
        <f t="shared" si="0"/>
        <v>0.61805555555555558</v>
      </c>
      <c r="H19" s="10"/>
      <c r="I19" s="10"/>
      <c r="J19" s="10"/>
      <c r="K19" s="10"/>
      <c r="L19" s="10"/>
      <c r="M19" s="10"/>
      <c r="N19" s="10"/>
      <c r="O19" s="10"/>
      <c r="P19" s="10"/>
      <c r="Q19" s="48"/>
      <c r="R19" s="10"/>
      <c r="S19" s="46"/>
      <c r="T19" s="46"/>
      <c r="U19" s="46"/>
      <c r="V19" s="26"/>
    </row>
    <row r="20" spans="1:22" ht="11.4" customHeight="1">
      <c r="A20" s="191"/>
      <c r="B20" s="27">
        <v>8</v>
      </c>
      <c r="C20" s="28">
        <v>1.4466666666666665</v>
      </c>
      <c r="D20" s="49">
        <v>1.4</v>
      </c>
      <c r="E20" s="215">
        <v>1.45</v>
      </c>
      <c r="F20" s="215">
        <v>2.4</v>
      </c>
      <c r="G20" s="232">
        <f t="shared" si="0"/>
        <v>0.65517241379310343</v>
      </c>
      <c r="H20" s="9"/>
      <c r="I20" s="9"/>
      <c r="J20" s="9"/>
      <c r="K20" s="9"/>
      <c r="L20" s="9"/>
      <c r="M20" s="9"/>
      <c r="N20" s="9"/>
      <c r="O20" s="9"/>
      <c r="P20" s="9"/>
      <c r="Q20" s="48"/>
      <c r="R20" s="10"/>
      <c r="S20" s="46"/>
      <c r="T20" s="46"/>
      <c r="U20" s="46"/>
      <c r="V20" s="26"/>
    </row>
    <row r="21" spans="1:22" ht="11.4" customHeight="1">
      <c r="A21" s="190" t="s">
        <v>15</v>
      </c>
      <c r="B21" s="23">
        <v>9</v>
      </c>
      <c r="C21" s="24">
        <v>1.47</v>
      </c>
      <c r="D21" s="47">
        <v>1.43</v>
      </c>
      <c r="E21" s="214">
        <v>1.5</v>
      </c>
      <c r="F21" s="214">
        <v>2.46</v>
      </c>
      <c r="G21" s="112">
        <f t="shared" si="0"/>
        <v>0.6399999999999999</v>
      </c>
      <c r="H21" s="9"/>
      <c r="I21" s="9"/>
      <c r="J21" s="9"/>
      <c r="K21" s="9"/>
      <c r="L21" s="9"/>
      <c r="M21" s="9"/>
      <c r="N21" s="9"/>
      <c r="O21" s="9"/>
      <c r="P21" s="9"/>
      <c r="Q21" s="48"/>
      <c r="R21" s="10"/>
      <c r="S21" s="46"/>
      <c r="T21" s="46"/>
      <c r="U21" s="46"/>
      <c r="V21" s="26"/>
    </row>
    <row r="22" spans="1:22" ht="11.4" customHeight="1">
      <c r="A22" s="190"/>
      <c r="B22" s="25">
        <v>10</v>
      </c>
      <c r="C22" s="24">
        <v>1.4866666666666666</v>
      </c>
      <c r="D22" s="47">
        <v>1.48</v>
      </c>
      <c r="E22" s="214">
        <v>1.56</v>
      </c>
      <c r="F22" s="214">
        <v>2.52</v>
      </c>
      <c r="G22" s="112">
        <f t="shared" si="0"/>
        <v>0.61538461538461542</v>
      </c>
      <c r="H22" s="9"/>
      <c r="I22" s="9"/>
      <c r="J22" s="9"/>
      <c r="K22" s="9"/>
      <c r="L22" s="9"/>
      <c r="M22" s="9"/>
      <c r="N22" s="9"/>
      <c r="O22" s="9"/>
      <c r="P22" s="9"/>
      <c r="Q22" s="48"/>
      <c r="R22" s="10"/>
      <c r="S22" s="46"/>
      <c r="T22" s="46"/>
      <c r="U22" s="46"/>
      <c r="V22" s="26"/>
    </row>
    <row r="23" spans="1:22" ht="11.4" customHeight="1">
      <c r="A23" s="190"/>
      <c r="B23" s="25">
        <v>11</v>
      </c>
      <c r="C23" s="24">
        <v>1.5</v>
      </c>
      <c r="D23" s="47">
        <v>1.5</v>
      </c>
      <c r="E23" s="214">
        <v>1.66</v>
      </c>
      <c r="F23" s="214">
        <v>2.54</v>
      </c>
      <c r="G23" s="112">
        <f t="shared" si="0"/>
        <v>0.530120481927711</v>
      </c>
      <c r="H23" s="9"/>
      <c r="I23" s="9"/>
      <c r="J23" s="9"/>
      <c r="K23" s="9"/>
      <c r="L23" s="9"/>
      <c r="M23" s="9"/>
      <c r="N23" s="9"/>
      <c r="O23" s="9"/>
      <c r="P23" s="9"/>
      <c r="Q23" s="48"/>
      <c r="R23" s="10"/>
      <c r="S23" s="46"/>
      <c r="T23" s="46"/>
      <c r="U23" s="46"/>
      <c r="V23" s="26"/>
    </row>
    <row r="24" spans="1:22" ht="11.4" customHeight="1">
      <c r="A24" s="191"/>
      <c r="B24" s="27">
        <v>12</v>
      </c>
      <c r="C24" s="24">
        <v>1.5133333333333334</v>
      </c>
      <c r="D24" s="49">
        <v>1.52</v>
      </c>
      <c r="E24" s="215">
        <v>1.77</v>
      </c>
      <c r="F24" s="215">
        <v>2.54</v>
      </c>
      <c r="G24" s="232">
        <f t="shared" si="0"/>
        <v>0.43502824858757072</v>
      </c>
      <c r="H24" s="9"/>
      <c r="I24" s="9"/>
      <c r="J24" s="9"/>
      <c r="K24" s="9"/>
      <c r="L24" s="9"/>
      <c r="M24" s="9"/>
      <c r="N24" s="9"/>
      <c r="O24" s="9"/>
      <c r="P24" s="9"/>
      <c r="Q24" s="48"/>
      <c r="R24" s="10"/>
      <c r="S24" s="46"/>
      <c r="T24" s="46"/>
      <c r="U24" s="46"/>
      <c r="V24" s="26"/>
    </row>
    <row r="25" spans="1:22" ht="11.4" customHeight="1">
      <c r="A25" s="190" t="s">
        <v>16</v>
      </c>
      <c r="B25" s="23">
        <v>13</v>
      </c>
      <c r="C25" s="29">
        <v>1.5266666666666666</v>
      </c>
      <c r="D25" s="45">
        <v>1.53</v>
      </c>
      <c r="E25" s="216">
        <v>1.82</v>
      </c>
      <c r="F25" s="216">
        <v>2.54</v>
      </c>
      <c r="G25" s="233">
        <f t="shared" si="0"/>
        <v>0.39560439560439553</v>
      </c>
      <c r="Q25" s="31"/>
      <c r="R25" s="10"/>
      <c r="S25" s="50"/>
      <c r="T25" s="51"/>
      <c r="U25" s="51"/>
      <c r="V25" s="26"/>
    </row>
    <row r="26" spans="1:22" ht="11.4" customHeight="1">
      <c r="A26" s="190"/>
      <c r="B26" s="25">
        <v>14</v>
      </c>
      <c r="C26" s="24">
        <v>1.53</v>
      </c>
      <c r="D26" s="47">
        <v>1.55</v>
      </c>
      <c r="E26" s="214">
        <v>1.85</v>
      </c>
      <c r="F26" s="214">
        <v>2.54</v>
      </c>
      <c r="G26" s="112">
        <f t="shared" si="0"/>
        <v>0.37297297297297294</v>
      </c>
      <c r="Q26" s="31"/>
      <c r="R26" s="10"/>
      <c r="S26" s="51"/>
      <c r="T26" s="51"/>
      <c r="U26" s="51"/>
      <c r="V26" s="26"/>
    </row>
    <row r="27" spans="1:22" ht="11.4" customHeight="1">
      <c r="A27" s="190"/>
      <c r="B27" s="25">
        <v>15</v>
      </c>
      <c r="C27" s="24">
        <v>1.5366666666666664</v>
      </c>
      <c r="D27" s="47">
        <v>1.58</v>
      </c>
      <c r="E27" s="214">
        <v>1.85</v>
      </c>
      <c r="F27" s="224">
        <v>2.5299999999999998</v>
      </c>
      <c r="G27" s="112">
        <f>F27/E27-1</f>
        <v>0.36756756756756737</v>
      </c>
      <c r="H27" s="70"/>
      <c r="I27" s="9"/>
      <c r="M27" s="9"/>
      <c r="N27" s="9"/>
      <c r="Q27" s="31"/>
      <c r="R27" s="10"/>
      <c r="S27" s="51"/>
      <c r="T27" s="51"/>
      <c r="U27" s="51"/>
      <c r="V27" s="26"/>
    </row>
    <row r="28" spans="1:22" ht="11.4" customHeight="1">
      <c r="A28" s="191"/>
      <c r="B28" s="27">
        <v>16</v>
      </c>
      <c r="C28" s="28">
        <v>1.5366666666666668</v>
      </c>
      <c r="D28" s="49">
        <v>1.63</v>
      </c>
      <c r="E28" s="215">
        <v>1.85</v>
      </c>
      <c r="F28" s="225"/>
      <c r="G28" s="232"/>
      <c r="H28" s="30"/>
      <c r="I28" s="9"/>
      <c r="J28" s="30"/>
      <c r="K28" s="30"/>
      <c r="L28" s="30"/>
      <c r="M28" s="9"/>
      <c r="N28" s="9"/>
      <c r="Q28" s="31"/>
      <c r="R28" s="10"/>
      <c r="S28" s="51"/>
      <c r="T28" s="52"/>
      <c r="U28" s="53"/>
      <c r="V28" s="26"/>
    </row>
    <row r="29" spans="1:22" ht="11.4" customHeight="1">
      <c r="A29" s="192" t="s">
        <v>17</v>
      </c>
      <c r="B29" s="23">
        <v>17</v>
      </c>
      <c r="C29" s="24">
        <v>1.53</v>
      </c>
      <c r="D29" s="47">
        <v>1.68</v>
      </c>
      <c r="E29" s="214">
        <v>1.86</v>
      </c>
      <c r="F29" s="224"/>
      <c r="G29" s="112"/>
      <c r="H29" s="253"/>
      <c r="I29" s="253"/>
      <c r="J29" s="253"/>
      <c r="K29" s="253"/>
      <c r="L29" s="253"/>
      <c r="M29" s="253" t="s">
        <v>38</v>
      </c>
      <c r="N29" s="259"/>
      <c r="O29" s="259"/>
      <c r="P29" s="259"/>
      <c r="Q29" s="54"/>
      <c r="R29" s="10"/>
      <c r="S29" s="51"/>
      <c r="T29" s="51"/>
      <c r="U29" s="50"/>
      <c r="V29" s="26"/>
    </row>
    <row r="30" spans="1:22" ht="11.4" customHeight="1">
      <c r="A30" s="193"/>
      <c r="B30" s="25">
        <v>18</v>
      </c>
      <c r="C30" s="24">
        <v>1.5233333333333334</v>
      </c>
      <c r="D30" s="47">
        <v>1.71</v>
      </c>
      <c r="E30" s="214">
        <v>1.86</v>
      </c>
      <c r="F30" s="224"/>
      <c r="G30" s="112"/>
      <c r="H30" s="9"/>
      <c r="I30" s="259"/>
      <c r="J30" s="259"/>
      <c r="K30" s="259"/>
      <c r="L30" s="259"/>
      <c r="M30" s="259"/>
      <c r="N30" s="259"/>
      <c r="O30" s="259"/>
      <c r="P30" s="259"/>
      <c r="Q30" s="55"/>
      <c r="R30" s="56"/>
      <c r="S30" s="44"/>
      <c r="T30" s="44"/>
      <c r="U30" s="44"/>
      <c r="V30" s="26"/>
    </row>
    <row r="31" spans="1:22" ht="11.4" customHeight="1">
      <c r="A31" s="190"/>
      <c r="B31" s="25">
        <v>19</v>
      </c>
      <c r="C31" s="24">
        <v>1.5133333333333334</v>
      </c>
      <c r="D31" s="47">
        <v>1.71</v>
      </c>
      <c r="E31" s="214">
        <v>1.86</v>
      </c>
      <c r="F31" s="224"/>
      <c r="G31" s="112"/>
      <c r="H31" s="9"/>
      <c r="J31" s="9"/>
      <c r="K31" s="9"/>
      <c r="L31" s="9"/>
      <c r="M31" s="9"/>
      <c r="N31" s="9"/>
      <c r="O31" s="9"/>
      <c r="P31" s="9"/>
      <c r="Q31" s="48"/>
      <c r="R31" s="57"/>
      <c r="S31" s="44"/>
      <c r="T31" s="44"/>
      <c r="U31" s="58"/>
      <c r="V31" s="26"/>
    </row>
    <row r="32" spans="1:22" ht="11.4" customHeight="1">
      <c r="A32" s="190"/>
      <c r="B32" s="25">
        <v>20</v>
      </c>
      <c r="C32" s="24">
        <v>1.51</v>
      </c>
      <c r="D32" s="47">
        <v>1.71</v>
      </c>
      <c r="E32" s="214">
        <v>1.86</v>
      </c>
      <c r="F32" s="224"/>
      <c r="G32" s="112"/>
      <c r="H32" s="9"/>
      <c r="J32" s="9"/>
      <c r="K32" s="9"/>
      <c r="L32" s="9"/>
      <c r="M32" s="9"/>
      <c r="N32" s="9"/>
      <c r="O32" s="9"/>
      <c r="P32" s="9"/>
      <c r="Q32" s="48"/>
      <c r="R32" s="10"/>
      <c r="S32" s="59"/>
      <c r="T32" s="59"/>
      <c r="U32" s="59"/>
      <c r="V32" s="26"/>
    </row>
    <row r="33" spans="1:28" ht="11.4" customHeight="1">
      <c r="A33" s="191"/>
      <c r="B33" s="27">
        <v>21</v>
      </c>
      <c r="C33" s="24">
        <v>1.5033333333333332</v>
      </c>
      <c r="D33" s="49">
        <v>1.71</v>
      </c>
      <c r="E33" s="215">
        <v>1.86</v>
      </c>
      <c r="F33" s="225"/>
      <c r="G33" s="232"/>
      <c r="H33" s="9"/>
      <c r="J33" s="9"/>
      <c r="K33" s="9"/>
      <c r="L33" s="9"/>
      <c r="M33" s="9"/>
      <c r="N33" s="9"/>
      <c r="O33" s="9"/>
      <c r="P33" s="9"/>
      <c r="Q33" s="48"/>
      <c r="R33" s="10"/>
      <c r="S33" s="59"/>
      <c r="T33" s="59"/>
      <c r="U33" s="59"/>
      <c r="V33" s="26"/>
    </row>
    <row r="34" spans="1:28" ht="11.4" customHeight="1">
      <c r="A34" s="190" t="s">
        <v>18</v>
      </c>
      <c r="B34" s="23">
        <v>22</v>
      </c>
      <c r="C34" s="29">
        <v>1.5099999999999998</v>
      </c>
      <c r="D34" s="45">
        <v>1.72</v>
      </c>
      <c r="E34" s="216">
        <v>1.86</v>
      </c>
      <c r="F34" s="226"/>
      <c r="G34" s="112"/>
      <c r="H34" s="9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26"/>
      <c r="W34" s="33"/>
      <c r="X34" s="33"/>
      <c r="Y34" s="33"/>
      <c r="Z34" s="33"/>
      <c r="AA34" s="33"/>
      <c r="AB34" s="33"/>
    </row>
    <row r="35" spans="1:28" ht="11.4" customHeight="1">
      <c r="A35" s="190"/>
      <c r="B35" s="25">
        <v>23</v>
      </c>
      <c r="C35" s="24">
        <v>1.5200000000000002</v>
      </c>
      <c r="D35" s="47">
        <v>1.72</v>
      </c>
      <c r="E35" s="214">
        <v>1.86</v>
      </c>
      <c r="F35" s="224"/>
      <c r="G35" s="112"/>
      <c r="H35" s="9"/>
      <c r="J35" s="70"/>
      <c r="V35" s="26"/>
    </row>
    <row r="36" spans="1:28" ht="11.4" customHeight="1">
      <c r="A36" s="190"/>
      <c r="B36" s="25">
        <v>24</v>
      </c>
      <c r="C36" s="24">
        <v>1.5233333333333334</v>
      </c>
      <c r="D36" s="47">
        <v>1.72</v>
      </c>
      <c r="E36" s="214">
        <v>1.86</v>
      </c>
      <c r="F36" s="224"/>
      <c r="G36" s="112"/>
      <c r="H36" s="9"/>
      <c r="I36" s="5" t="s">
        <v>39</v>
      </c>
      <c r="T36" s="60"/>
      <c r="U36" s="60"/>
      <c r="V36" s="26"/>
    </row>
    <row r="37" spans="1:28" ht="11.4" customHeight="1">
      <c r="A37" s="191"/>
      <c r="B37" s="27">
        <v>25</v>
      </c>
      <c r="C37" s="28">
        <v>1.5233333333333334</v>
      </c>
      <c r="D37" s="49">
        <v>1.69</v>
      </c>
      <c r="E37" s="215">
        <v>1.91</v>
      </c>
      <c r="F37" s="225"/>
      <c r="G37" s="232"/>
      <c r="H37" s="9"/>
      <c r="V37" s="26"/>
    </row>
    <row r="38" spans="1:28" ht="11.4" customHeight="1">
      <c r="A38" s="190" t="s">
        <v>40</v>
      </c>
      <c r="B38" s="25">
        <v>26</v>
      </c>
      <c r="C38" s="24">
        <v>1.53</v>
      </c>
      <c r="D38" s="47"/>
      <c r="E38" s="214">
        <v>1.97</v>
      </c>
      <c r="F38" s="224"/>
      <c r="G38" s="112"/>
      <c r="H38" s="10"/>
      <c r="L38" s="33"/>
      <c r="P38" s="33"/>
      <c r="V38" s="26"/>
    </row>
    <row r="39" spans="1:28" ht="11.4" customHeight="1">
      <c r="A39" s="190"/>
      <c r="B39" s="25">
        <v>27</v>
      </c>
      <c r="C39" s="24">
        <v>1.53</v>
      </c>
      <c r="D39" s="47">
        <v>1.58</v>
      </c>
      <c r="E39" s="214">
        <v>2.0099999999999998</v>
      </c>
      <c r="F39" s="224"/>
      <c r="G39" s="112"/>
      <c r="H39" s="9"/>
      <c r="L39" s="33"/>
      <c r="P39" s="33"/>
      <c r="T39" s="33"/>
      <c r="V39" s="26"/>
      <c r="X39" s="33"/>
      <c r="AB39" s="33"/>
    </row>
    <row r="40" spans="1:28" ht="11.4" customHeight="1">
      <c r="A40" s="190"/>
      <c r="B40" s="25">
        <v>28</v>
      </c>
      <c r="C40" s="24">
        <v>1.5233333333333334</v>
      </c>
      <c r="D40" s="47">
        <v>1.54</v>
      </c>
      <c r="E40" s="214">
        <v>2.02</v>
      </c>
      <c r="F40" s="224"/>
      <c r="G40" s="112"/>
      <c r="H40" s="9"/>
      <c r="L40" s="9"/>
      <c r="M40" s="9"/>
      <c r="N40" s="9"/>
      <c r="O40" s="9"/>
      <c r="P40" s="9"/>
      <c r="Q40" s="48"/>
      <c r="R40" s="10"/>
      <c r="S40" s="59"/>
      <c r="T40" s="59"/>
      <c r="U40" s="59"/>
      <c r="V40" s="26"/>
    </row>
    <row r="41" spans="1:28" ht="11.4" customHeight="1">
      <c r="A41" s="190"/>
      <c r="B41" s="25">
        <v>29</v>
      </c>
      <c r="C41" s="24">
        <v>1.5233333333333334</v>
      </c>
      <c r="D41" s="47">
        <v>1.52</v>
      </c>
      <c r="E41" s="214">
        <v>2.0299999999999998</v>
      </c>
      <c r="F41" s="224"/>
      <c r="G41" s="112"/>
      <c r="H41" s="9"/>
      <c r="I41" s="33"/>
      <c r="J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26"/>
    </row>
    <row r="42" spans="1:28" ht="11.4" customHeight="1">
      <c r="A42" s="191"/>
      <c r="B42" s="27">
        <v>30</v>
      </c>
      <c r="C42" s="32">
        <v>1.53</v>
      </c>
      <c r="D42" s="49">
        <v>1.52</v>
      </c>
      <c r="E42" s="215">
        <v>2.04</v>
      </c>
      <c r="F42" s="225"/>
      <c r="G42" s="232"/>
      <c r="H42" s="9"/>
      <c r="U42" s="33"/>
      <c r="V42" s="26"/>
    </row>
    <row r="43" spans="1:28" ht="11.4" customHeight="1">
      <c r="A43" s="190" t="s">
        <v>41</v>
      </c>
      <c r="B43" s="23">
        <v>31</v>
      </c>
      <c r="C43" s="29">
        <v>1.5366666666666664</v>
      </c>
      <c r="D43" s="45">
        <v>1.52</v>
      </c>
      <c r="E43" s="216">
        <v>2.0699999999999998</v>
      </c>
      <c r="F43" s="226"/>
      <c r="G43" s="233"/>
      <c r="H43" s="9"/>
      <c r="J43" s="60"/>
      <c r="K43" s="60"/>
      <c r="L43" s="60"/>
      <c r="M43" s="60"/>
      <c r="N43" s="60"/>
      <c r="O43" s="60"/>
      <c r="P43" s="60"/>
      <c r="U43" s="33"/>
      <c r="V43" s="26"/>
    </row>
    <row r="44" spans="1:28" ht="11.4" customHeight="1">
      <c r="A44" s="190"/>
      <c r="B44" s="25">
        <v>32</v>
      </c>
      <c r="C44" s="24">
        <v>1.5366666666666664</v>
      </c>
      <c r="D44" s="47">
        <v>1.52</v>
      </c>
      <c r="E44" s="214">
        <v>2.13</v>
      </c>
      <c r="F44" s="224"/>
      <c r="G44" s="112"/>
      <c r="U44" s="33"/>
      <c r="V44" s="26"/>
    </row>
    <row r="45" spans="1:28" ht="11.4" customHeight="1">
      <c r="A45" s="190"/>
      <c r="B45" s="25">
        <v>33</v>
      </c>
      <c r="C45" s="24">
        <v>1.54</v>
      </c>
      <c r="D45" s="47">
        <v>1.52</v>
      </c>
      <c r="E45" s="214">
        <v>2.16</v>
      </c>
      <c r="F45" s="224"/>
      <c r="G45" s="112"/>
      <c r="V45" s="26"/>
    </row>
    <row r="46" spans="1:28" ht="11.4" customHeight="1">
      <c r="A46" s="190"/>
      <c r="B46" s="25">
        <v>34</v>
      </c>
      <c r="C46" s="24">
        <v>1.5566666666666666</v>
      </c>
      <c r="D46" s="47">
        <v>1.52</v>
      </c>
      <c r="E46" s="214">
        <v>2.1800000000000002</v>
      </c>
      <c r="F46" s="224"/>
      <c r="G46" s="112"/>
      <c r="L46" s="33"/>
      <c r="V46" s="26"/>
    </row>
    <row r="47" spans="1:28" ht="11.4" customHeight="1">
      <c r="A47" s="191"/>
      <c r="B47" s="27">
        <v>35</v>
      </c>
      <c r="C47" s="28">
        <v>1.5899999999999999</v>
      </c>
      <c r="D47" s="49">
        <v>1.52</v>
      </c>
      <c r="E47" s="215">
        <v>2.19</v>
      </c>
      <c r="F47" s="225"/>
      <c r="G47" s="232"/>
      <c r="Q47" s="31"/>
      <c r="R47" s="10"/>
      <c r="S47" s="51"/>
      <c r="T47" s="51"/>
      <c r="U47" s="51"/>
      <c r="V47" s="26"/>
    </row>
    <row r="48" spans="1:28" ht="11.4" customHeight="1">
      <c r="A48" s="190" t="s">
        <v>42</v>
      </c>
      <c r="B48" s="25">
        <v>36</v>
      </c>
      <c r="C48" s="24">
        <v>1.6133333333333333</v>
      </c>
      <c r="D48" s="47">
        <v>1.51</v>
      </c>
      <c r="E48" s="214">
        <v>2.2000000000000002</v>
      </c>
      <c r="F48" s="224"/>
      <c r="G48" s="112"/>
      <c r="Q48" s="31"/>
      <c r="R48" s="10"/>
      <c r="S48" s="51"/>
      <c r="T48" s="51"/>
      <c r="U48" s="51"/>
      <c r="V48" s="26"/>
    </row>
    <row r="49" spans="1:22" ht="11.4" customHeight="1">
      <c r="A49" s="190"/>
      <c r="B49" s="25">
        <v>37</v>
      </c>
      <c r="C49" s="24">
        <v>1.6233333333333333</v>
      </c>
      <c r="D49" s="47">
        <v>1.49</v>
      </c>
      <c r="E49" s="214">
        <v>2.21</v>
      </c>
      <c r="F49" s="224"/>
      <c r="G49" s="112"/>
      <c r="Q49" s="31"/>
      <c r="R49" s="10"/>
      <c r="S49" s="51"/>
      <c r="T49" s="51"/>
      <c r="U49" s="51"/>
      <c r="V49" s="26"/>
    </row>
    <row r="50" spans="1:22" ht="11.4" customHeight="1">
      <c r="A50" s="190"/>
      <c r="B50" s="25">
        <v>38</v>
      </c>
      <c r="C50" s="24">
        <v>1.61</v>
      </c>
      <c r="D50" s="47">
        <v>1.46</v>
      </c>
      <c r="E50" s="214">
        <v>2.21</v>
      </c>
      <c r="F50" s="224"/>
      <c r="G50" s="112"/>
      <c r="Q50" s="31"/>
      <c r="R50" s="10"/>
      <c r="S50" s="51"/>
      <c r="T50" s="51"/>
      <c r="U50" s="51"/>
      <c r="V50" s="26"/>
    </row>
    <row r="51" spans="1:22" ht="11.4" customHeight="1">
      <c r="A51" s="190"/>
      <c r="B51" s="25">
        <v>39</v>
      </c>
      <c r="C51" s="24">
        <v>1.5966666666666667</v>
      </c>
      <c r="D51" s="47">
        <v>1.43</v>
      </c>
      <c r="E51" s="214">
        <v>2.2200000000000002</v>
      </c>
      <c r="F51" s="224"/>
      <c r="G51" s="112"/>
      <c r="Q51" s="31"/>
      <c r="R51" s="10"/>
      <c r="S51" s="51"/>
      <c r="T51" s="51"/>
      <c r="U51" s="51"/>
      <c r="V51" s="26"/>
    </row>
    <row r="52" spans="1:22" ht="11.4" customHeight="1">
      <c r="A52" s="191"/>
      <c r="B52" s="27">
        <v>40</v>
      </c>
      <c r="C52" s="24">
        <v>1.5933333333333335</v>
      </c>
      <c r="D52" s="49">
        <v>1.41</v>
      </c>
      <c r="E52" s="215">
        <v>2.2200000000000002</v>
      </c>
      <c r="F52" s="225"/>
      <c r="G52" s="232"/>
      <c r="Q52" s="31"/>
      <c r="R52" s="10"/>
      <c r="S52" s="51"/>
      <c r="T52" s="51"/>
      <c r="U52" s="51"/>
      <c r="V52" s="26"/>
    </row>
    <row r="53" spans="1:22" ht="11.4" customHeight="1">
      <c r="A53" s="190" t="s">
        <v>43</v>
      </c>
      <c r="B53" s="23">
        <v>41</v>
      </c>
      <c r="C53" s="29">
        <v>1.59</v>
      </c>
      <c r="D53" s="45">
        <v>1.4</v>
      </c>
      <c r="E53" s="216">
        <v>2.2000000000000002</v>
      </c>
      <c r="F53" s="226"/>
      <c r="G53" s="233"/>
      <c r="Q53" s="31"/>
      <c r="R53" s="10"/>
      <c r="S53" s="51"/>
      <c r="T53" s="51"/>
      <c r="U53" s="51"/>
      <c r="V53" s="26"/>
    </row>
    <row r="54" spans="1:22" ht="11.4" customHeight="1">
      <c r="A54" s="190"/>
      <c r="B54" s="25">
        <v>42</v>
      </c>
      <c r="C54" s="24">
        <v>1.5866666666666667</v>
      </c>
      <c r="D54" s="47">
        <v>1.4</v>
      </c>
      <c r="E54" s="214">
        <v>2.15</v>
      </c>
      <c r="F54" s="224"/>
      <c r="G54" s="112"/>
      <c r="Q54" s="31"/>
      <c r="R54" s="10"/>
      <c r="S54" s="51"/>
      <c r="T54" s="51"/>
      <c r="U54" s="51"/>
      <c r="V54" s="26"/>
    </row>
    <row r="55" spans="1:22" ht="11.4" customHeight="1">
      <c r="A55" s="190"/>
      <c r="B55" s="25">
        <v>43</v>
      </c>
      <c r="C55" s="24">
        <v>1.58</v>
      </c>
      <c r="D55" s="47">
        <v>1.4</v>
      </c>
      <c r="E55" s="214">
        <v>2.09</v>
      </c>
      <c r="F55" s="224"/>
      <c r="G55" s="112"/>
      <c r="Q55" s="31"/>
      <c r="R55" s="10"/>
      <c r="S55" s="51"/>
      <c r="T55" s="51"/>
      <c r="U55" s="51"/>
      <c r="V55" s="26"/>
    </row>
    <row r="56" spans="1:22" ht="11.4" customHeight="1">
      <c r="A56" s="191"/>
      <c r="B56" s="27">
        <v>44</v>
      </c>
      <c r="C56" s="28">
        <v>1.58</v>
      </c>
      <c r="D56" s="49">
        <v>1.4</v>
      </c>
      <c r="E56" s="215">
        <v>2.0299999999999998</v>
      </c>
      <c r="F56" s="225"/>
      <c r="G56" s="232"/>
      <c r="Q56" s="31"/>
      <c r="R56" s="10"/>
      <c r="S56" s="51"/>
      <c r="T56" s="51"/>
      <c r="U56" s="51"/>
      <c r="V56" s="26"/>
    </row>
    <row r="57" spans="1:22" ht="11.4" customHeight="1">
      <c r="A57" s="190" t="s">
        <v>44</v>
      </c>
      <c r="B57" s="23">
        <v>45</v>
      </c>
      <c r="C57" s="24">
        <v>1.5633333333333335</v>
      </c>
      <c r="D57" s="45">
        <v>1.4</v>
      </c>
      <c r="E57" s="216">
        <v>1.98</v>
      </c>
      <c r="F57" s="226"/>
      <c r="G57" s="233"/>
      <c r="Q57" s="31"/>
      <c r="R57" s="10"/>
      <c r="S57" s="51"/>
      <c r="T57" s="51"/>
      <c r="U57" s="51"/>
      <c r="V57" s="26"/>
    </row>
    <row r="58" spans="1:22" ht="11.4" customHeight="1">
      <c r="A58" s="190"/>
      <c r="B58" s="25">
        <v>46</v>
      </c>
      <c r="C58" s="24">
        <v>1.5533333333333335</v>
      </c>
      <c r="D58" s="47">
        <v>1.41</v>
      </c>
      <c r="E58" s="214">
        <v>1.97</v>
      </c>
      <c r="F58" s="224"/>
      <c r="G58" s="112"/>
      <c r="Q58" s="31"/>
      <c r="R58" s="10"/>
      <c r="S58" s="51"/>
      <c r="T58" s="51"/>
      <c r="U58" s="51"/>
      <c r="V58" s="26"/>
    </row>
    <row r="59" spans="1:22" ht="11.4" customHeight="1">
      <c r="A59" s="190"/>
      <c r="B59" s="25">
        <v>47</v>
      </c>
      <c r="C59" s="24">
        <v>1.55</v>
      </c>
      <c r="D59" s="47">
        <v>1.41</v>
      </c>
      <c r="E59" s="214">
        <v>1.97</v>
      </c>
      <c r="F59" s="224"/>
      <c r="G59" s="112"/>
      <c r="Q59" s="31"/>
      <c r="R59" s="10"/>
      <c r="S59" s="51"/>
      <c r="T59" s="51"/>
      <c r="U59" s="51"/>
      <c r="V59" s="26"/>
    </row>
    <row r="60" spans="1:22" ht="11.4" customHeight="1">
      <c r="A60" s="191"/>
      <c r="B60" s="27">
        <v>48</v>
      </c>
      <c r="C60" s="24">
        <v>1.5333333333333332</v>
      </c>
      <c r="D60" s="49">
        <v>1.42</v>
      </c>
      <c r="E60" s="215">
        <v>1.97</v>
      </c>
      <c r="F60" s="225"/>
      <c r="G60" s="232"/>
      <c r="Q60" s="31"/>
      <c r="R60" s="10"/>
      <c r="S60" s="51"/>
      <c r="T60" s="51"/>
      <c r="U60" s="51"/>
      <c r="V60" s="26"/>
    </row>
    <row r="61" spans="1:22" ht="11.4" customHeight="1">
      <c r="A61" s="190" t="s">
        <v>45</v>
      </c>
      <c r="B61" s="23">
        <v>49</v>
      </c>
      <c r="C61" s="29">
        <v>1.53</v>
      </c>
      <c r="D61" s="45">
        <v>1.42</v>
      </c>
      <c r="E61" s="216">
        <v>1.97</v>
      </c>
      <c r="F61" s="226"/>
      <c r="G61" s="233"/>
      <c r="Q61" s="31"/>
      <c r="R61" s="10"/>
      <c r="S61" s="51"/>
      <c r="T61" s="51"/>
      <c r="U61" s="51"/>
      <c r="V61" s="26"/>
    </row>
    <row r="62" spans="1:22" ht="11.4" customHeight="1">
      <c r="A62" s="190"/>
      <c r="B62" s="25">
        <v>50</v>
      </c>
      <c r="C62" s="24">
        <v>1.53</v>
      </c>
      <c r="D62" s="47">
        <v>1.42</v>
      </c>
      <c r="E62" s="214">
        <v>1.97</v>
      </c>
      <c r="F62" s="224"/>
      <c r="G62" s="112"/>
      <c r="Q62" s="31"/>
      <c r="R62" s="10"/>
      <c r="S62" s="51"/>
      <c r="T62" s="51"/>
      <c r="U62" s="51"/>
      <c r="V62" s="26"/>
    </row>
    <row r="63" spans="1:22" ht="11.4" customHeight="1">
      <c r="A63" s="190"/>
      <c r="B63" s="25">
        <v>51</v>
      </c>
      <c r="C63" s="24">
        <v>1.51</v>
      </c>
      <c r="D63" s="47">
        <v>1.42</v>
      </c>
      <c r="E63" s="214">
        <v>1.97</v>
      </c>
      <c r="F63" s="214"/>
      <c r="G63" s="194"/>
      <c r="Q63" s="31"/>
      <c r="R63" s="10"/>
      <c r="S63" s="51"/>
      <c r="T63" s="51"/>
      <c r="U63" s="51"/>
      <c r="V63" s="26"/>
    </row>
    <row r="64" spans="1:22" ht="11.4" customHeight="1">
      <c r="A64" s="195"/>
      <c r="B64" s="196">
        <v>52</v>
      </c>
      <c r="C64" s="197">
        <v>1.5033333333333332</v>
      </c>
      <c r="D64" s="198">
        <v>1.42</v>
      </c>
      <c r="E64" s="217">
        <v>1.98</v>
      </c>
      <c r="F64" s="217"/>
      <c r="G64" s="199"/>
      <c r="Q64" s="31"/>
      <c r="R64" s="10"/>
      <c r="S64" s="51"/>
      <c r="T64" s="51"/>
      <c r="U64" s="51"/>
      <c r="V64" s="26"/>
    </row>
    <row r="65" spans="1:21" ht="11.4" customHeight="1">
      <c r="C65" s="61"/>
      <c r="D65" s="61"/>
      <c r="E65" s="61"/>
      <c r="F65" s="61"/>
      <c r="G65" s="26"/>
      <c r="S65" s="51"/>
      <c r="T65" s="51"/>
      <c r="U65" s="51"/>
    </row>
    <row r="66" spans="1:21" ht="11.4" customHeight="1">
      <c r="A66" s="5" t="s">
        <v>46</v>
      </c>
    </row>
    <row r="67" spans="1:21">
      <c r="I67" s="34"/>
    </row>
  </sheetData>
  <sheetProtection selectLockedCells="1" selectUnlockedCells="1"/>
  <mergeCells count="10">
    <mergeCell ref="Q9:W9"/>
    <mergeCell ref="A10:H10"/>
    <mergeCell ref="Q10:W10"/>
    <mergeCell ref="H29:M29"/>
    <mergeCell ref="N29:P29"/>
    <mergeCell ref="I30:P30"/>
    <mergeCell ref="H2:L2"/>
    <mergeCell ref="H3:I3"/>
    <mergeCell ref="A7:H7"/>
    <mergeCell ref="L7:P7"/>
  </mergeCells>
  <pageMargins left="0.2361111111111111" right="0.17430555555555555" top="0.2013888888888889" bottom="0.2326388888888889" header="0.51180555555555551" footer="0.51180555555555551"/>
  <pageSetup paperSize="9" scale="7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Méthodologie</vt:lpstr>
      <vt:lpstr>Evolution_abattages-total.ovin</vt:lpstr>
      <vt:lpstr>Evol_abattages_agneaux</vt:lpstr>
      <vt:lpstr>cotations_agneauxcouverts_"R"  </vt:lpstr>
      <vt:lpstr>Evol_abattages_ovinsderéforme</vt:lpstr>
      <vt:lpstr>Evol_abattages_total.porc</vt:lpstr>
      <vt:lpstr>Evol_abattages_porc.charcutier</vt:lpstr>
      <vt:lpstr>cotations_porc.charcutier</vt:lpstr>
      <vt:lpstr>'cotations_agneauxcouverts_"R"  '!Excel_BuiltIn_Print_Area</vt:lpstr>
      <vt:lpstr>cotations_porc.charcutier!Excel_BuiltIn_Print_Area</vt:lpstr>
      <vt:lpstr>'cotations_agneauxcouverts_"R"  '!Zone_d_impression</vt:lpstr>
      <vt:lpstr>cotations_porc.charcutier!Zone_d_impression</vt:lpstr>
      <vt:lpstr>Evol_abattages_ovinsderéforme!Zone_d_impression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FABREGUE</dc:creator>
  <cp:lastModifiedBy>Utilisateur Windows</cp:lastModifiedBy>
  <dcterms:created xsi:type="dcterms:W3CDTF">2019-10-02T10:37:18Z</dcterms:created>
  <dcterms:modified xsi:type="dcterms:W3CDTF">2023-06-29T16:21:37Z</dcterms:modified>
</cp:coreProperties>
</file>