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ovin_porcin\"/>
    </mc:Choice>
  </mc:AlternateContent>
  <xr:revisionPtr revIDLastSave="0" documentId="13_ncr:1_{5FA0F4ED-05A5-4841-84A6-1C85FBB14B4D}" xr6:coauthVersionLast="47" xr6:coauthVersionMax="47" xr10:uidLastSave="{00000000-0000-0000-0000-000000000000}"/>
  <bookViews>
    <workbookView xWindow="-110" yWindow="-110" windowWidth="19420" windowHeight="10300" tabRatio="867" activeTab="6" xr2:uid="{00000000-000D-0000-FFFF-FFFF00000000}"/>
  </bookViews>
  <sheets>
    <sheet name="Méthodologie" sheetId="9" r:id="rId1"/>
    <sheet name="Evolution_abattages-total.ovin" sheetId="2" r:id="rId2"/>
    <sheet name="Evol_abattages_agneaux" sheetId="4" r:id="rId3"/>
    <sheet name="cotations_agneauxcouverts_R" sheetId="3" r:id="rId4"/>
    <sheet name="Evol_abattages_ovinsderéforme" sheetId="5" r:id="rId5"/>
    <sheet name="IPAMPA_aliment_ovin_caprin" sheetId="10" r:id="rId6"/>
    <sheet name="Evol_abattages_total.porc" sheetId="6" r:id="rId7"/>
    <sheet name="Evol_abattages_porc.charcutier" sheetId="8" r:id="rId8"/>
    <sheet name="cotations_porc.charcutier" sheetId="7" r:id="rId9"/>
    <sheet name="IPAMPA_aliment_porc" sheetId="11" r:id="rId10"/>
  </sheets>
  <externalReferences>
    <externalReference r:id="rId11"/>
  </externalReferences>
  <definedNames>
    <definedName name="Excel_BuiltIn_Print_Area" localSheetId="3">cotations_agneauxcouverts_R!$A$1:$P$66</definedName>
    <definedName name="Excel_BuiltIn_Print_Area" localSheetId="8">'cotations_porc.charcutier'!$A$1:$X$66</definedName>
    <definedName name="SHARED_FORMULA_16_13_16_13_1" localSheetId="5">((#REF!/#REF!)*100)-100</definedName>
    <definedName name="SHARED_FORMULA_16_13_16_13_1" localSheetId="0">((#REF!/#REF!)*100)-100</definedName>
    <definedName name="SHARED_FORMULA_16_13_16_13_1">((#REF!/#REF!)*100)-100</definedName>
    <definedName name="SHARED_FORMULA_16_13_16_13_3" localSheetId="5">((#REF!/#REF!)*100)-100</definedName>
    <definedName name="SHARED_FORMULA_16_13_16_13_3" localSheetId="0">((#REF!/#REF!)*100)-100</definedName>
    <definedName name="SHARED_FORMULA_16_13_16_13_3">((#REF!/#REF!)*100)-100</definedName>
    <definedName name="SHARED_FORMULA_16_13_16_13_4" localSheetId="5">((#REF!/#REF!)*100)-100</definedName>
    <definedName name="SHARED_FORMULA_16_13_16_13_4" localSheetId="0">((#REF!/#REF!)*100)-100</definedName>
    <definedName name="SHARED_FORMULA_16_13_16_13_4">((#REF!/#REF!)*100)-100</definedName>
    <definedName name="SHARED_FORMULA_16_14_16_14_5" localSheetId="5">((#REF!/#REF!)*100)-100</definedName>
    <definedName name="SHARED_FORMULA_16_14_16_14_5" localSheetId="0">((#REF!/#REF!)*100)-100</definedName>
    <definedName name="SHARED_FORMULA_16_14_16_14_5">((#REF!/#REF!)*100)-100</definedName>
    <definedName name="SHARED_FORMULA_16_35_16_35_3" localSheetId="5">((#REF!/#REF!)*100)-100</definedName>
    <definedName name="SHARED_FORMULA_16_35_16_35_3" localSheetId="0">((#REF!/#REF!)*100)-100</definedName>
    <definedName name="SHARED_FORMULA_16_35_16_35_3">((#REF!/#REF!)*100)-100</definedName>
    <definedName name="SHARED_FORMULA_16_35_16_35_4" localSheetId="5">((#REF!/#REF!)*100)-100</definedName>
    <definedName name="SHARED_FORMULA_16_35_16_35_4" localSheetId="0">((#REF!/#REF!)*100)-100</definedName>
    <definedName name="SHARED_FORMULA_16_35_16_35_4">((#REF!/#REF!)*100)-100</definedName>
    <definedName name="SHARED_FORMULA_16_37_16_37_5" localSheetId="5">((#REF!/#REF!)*100)-100</definedName>
    <definedName name="SHARED_FORMULA_16_37_16_37_5" localSheetId="0">((#REF!/#REF!)*100)-100</definedName>
    <definedName name="SHARED_FORMULA_16_37_16_37_5">((#REF!/#REF!)*100)-100</definedName>
    <definedName name="SHARED_FORMULA_16_54_16_54_1" localSheetId="5">((#REF!/#REF!)*100)-100</definedName>
    <definedName name="SHARED_FORMULA_16_54_16_54_1" localSheetId="0">((#REF!/#REF!)*100)-100</definedName>
    <definedName name="SHARED_FORMULA_16_54_16_54_1">((#REF!/#REF!)*100)-100</definedName>
    <definedName name="SHARED_FORMULA_16_54_16_54_3" localSheetId="5">((#REF!/#REF!)*100)-100</definedName>
    <definedName name="SHARED_FORMULA_16_54_16_54_3" localSheetId="0">((#REF!/#REF!)*100)-100</definedName>
    <definedName name="SHARED_FORMULA_16_54_16_54_3">((#REF!/#REF!)*100)-100</definedName>
    <definedName name="SHARED_FORMULA_16_54_16_54_4" localSheetId="5">((#REF!/#REF!)*100)-100</definedName>
    <definedName name="SHARED_FORMULA_16_54_16_54_4" localSheetId="0">((#REF!/#REF!)*100)-100</definedName>
    <definedName name="SHARED_FORMULA_16_54_16_54_4">((#REF!/#REF!)*100)-100</definedName>
    <definedName name="SHARED_FORMULA_16_56_16_56_5" localSheetId="5">((#REF!/#REF!)*100)-100</definedName>
    <definedName name="SHARED_FORMULA_16_56_16_56_5" localSheetId="0">((#REF!/#REF!)*100)-100</definedName>
    <definedName name="SHARED_FORMULA_16_56_16_56_5">((#REF!/#REF!)*100)-100</definedName>
    <definedName name="SHARED_FORMULA_16_73_16_73_1" localSheetId="5">((#REF!/#REF!)*100)-100</definedName>
    <definedName name="SHARED_FORMULA_16_73_16_73_1" localSheetId="0">((#REF!/#REF!)*100)-100</definedName>
    <definedName name="SHARED_FORMULA_16_73_16_73_1">((#REF!/#REF!)*100)-100</definedName>
    <definedName name="SHARED_FORMULA_16_73_16_73_3" localSheetId="5">((#REF!/#REF!)*100)-100</definedName>
    <definedName name="SHARED_FORMULA_16_73_16_73_3" localSheetId="0">((#REF!/#REF!)*100)-100</definedName>
    <definedName name="SHARED_FORMULA_16_73_16_73_3">((#REF!/#REF!)*100)-100</definedName>
    <definedName name="SHARED_FORMULA_16_73_16_73_4" localSheetId="5">((#REF!/#REF!)*100)-100</definedName>
    <definedName name="SHARED_FORMULA_16_73_16_73_4" localSheetId="0">((#REF!/#REF!)*100)-100</definedName>
    <definedName name="SHARED_FORMULA_16_73_16_73_4">((#REF!/#REF!)*100)-100</definedName>
    <definedName name="SHARED_FORMULA_16_75_16_75_5" localSheetId="5">((#REF!/#REF!)*100)-100</definedName>
    <definedName name="SHARED_FORMULA_16_75_16_75_5" localSheetId="0">((#REF!/#REF!)*100)-100</definedName>
    <definedName name="SHARED_FORMULA_16_75_16_75_5">((#REF!/#REF!)*100)-100</definedName>
    <definedName name="SHARED_FORMULA_16_75_16_75_7" localSheetId="5">((#REF!/#REF!)*100)-100</definedName>
    <definedName name="SHARED_FORMULA_16_75_16_75_7" localSheetId="0">((#REF!/#REF!)*100)-100</definedName>
    <definedName name="SHARED_FORMULA_16_75_16_75_7">((#REF!/#REF!)*100)-100</definedName>
    <definedName name="SHARED_FORMULA_16_92_16_92_1" localSheetId="5">((#REF!/#REF!)*100)-100</definedName>
    <definedName name="SHARED_FORMULA_16_92_16_92_1" localSheetId="0">((#REF!/#REF!)*100)-100</definedName>
    <definedName name="SHARED_FORMULA_16_92_16_92_1">((#REF!/#REF!)*100)-100</definedName>
    <definedName name="SHARED_FORMULA_16_92_16_92_3" localSheetId="5">((#REF!/#REF!)*100)-100</definedName>
    <definedName name="SHARED_FORMULA_16_92_16_92_3" localSheetId="0">((#REF!/#REF!)*100)-100</definedName>
    <definedName name="SHARED_FORMULA_16_92_16_92_3">((#REF!/#REF!)*100)-100</definedName>
    <definedName name="SHARED_FORMULA_16_92_16_92_4" localSheetId="5">((#REF!/#REF!)*100)-100</definedName>
    <definedName name="SHARED_FORMULA_16_92_16_92_4" localSheetId="0">((#REF!/#REF!)*100)-100</definedName>
    <definedName name="SHARED_FORMULA_16_92_16_92_4">((#REF!/#REF!)*100)-100</definedName>
    <definedName name="SHARED_FORMULA_16_94_16_94_5" localSheetId="5">((#REF!/#REF!)*100)-100</definedName>
    <definedName name="SHARED_FORMULA_16_94_16_94_5" localSheetId="0">((#REF!/#REF!)*100)-100</definedName>
    <definedName name="SHARED_FORMULA_16_94_16_94_5">((#REF!/#REF!)*100)-100</definedName>
    <definedName name="SHARED_FORMULA_17_11_17_11_7" localSheetId="5">((#REF!/#REF!)*100)-100</definedName>
    <definedName name="SHARED_FORMULA_17_11_17_11_7" localSheetId="0">((#REF!/#REF!)*100)-100</definedName>
    <definedName name="SHARED_FORMULA_17_11_17_11_7">((#REF!/#REF!)*100)-100</definedName>
    <definedName name="SHARED_FORMULA_17_13_17_13_1" localSheetId="5">#REF!/#REF!</definedName>
    <definedName name="SHARED_FORMULA_17_13_17_13_1" localSheetId="0">#REF!/#REF!</definedName>
    <definedName name="SHARED_FORMULA_17_13_17_13_1">#REF!/#REF!</definedName>
    <definedName name="SHARED_FORMULA_17_13_17_13_3" localSheetId="5">#REF!/#REF!</definedName>
    <definedName name="SHARED_FORMULA_17_13_17_13_3" localSheetId="0">#REF!/#REF!</definedName>
    <definedName name="SHARED_FORMULA_17_13_17_13_3">#REF!/#REF!</definedName>
    <definedName name="SHARED_FORMULA_17_13_17_13_4" localSheetId="5">#REF!/#REF!</definedName>
    <definedName name="SHARED_FORMULA_17_13_17_13_4" localSheetId="0">#REF!/#REF!</definedName>
    <definedName name="SHARED_FORMULA_17_13_17_13_4">#REF!/#REF!</definedName>
    <definedName name="SHARED_FORMULA_17_14_17_14_5" localSheetId="5">#REF!/#REF!</definedName>
    <definedName name="SHARED_FORMULA_17_14_17_14_5" localSheetId="0">#REF!/#REF!</definedName>
    <definedName name="SHARED_FORMULA_17_14_17_14_5">#REF!/#REF!</definedName>
    <definedName name="SHARED_FORMULA_17_35_17_35_1" localSheetId="5">#REF!/#REF!</definedName>
    <definedName name="SHARED_FORMULA_17_35_17_35_1" localSheetId="0">#REF!/#REF!</definedName>
    <definedName name="SHARED_FORMULA_17_35_17_35_1">#REF!/#REF!</definedName>
    <definedName name="SHARED_FORMULA_17_35_17_35_3" localSheetId="5">#REF!/#REF!</definedName>
    <definedName name="SHARED_FORMULA_17_35_17_35_3" localSheetId="0">#REF!/#REF!</definedName>
    <definedName name="SHARED_FORMULA_17_35_17_35_3">#REF!/#REF!</definedName>
    <definedName name="SHARED_FORMULA_17_35_17_35_4" localSheetId="5">#REF!/#REF!</definedName>
    <definedName name="SHARED_FORMULA_17_35_17_35_4" localSheetId="0">#REF!/#REF!</definedName>
    <definedName name="SHARED_FORMULA_17_35_17_35_4">#REF!/#REF!</definedName>
    <definedName name="SHARED_FORMULA_17_37_17_37_5" localSheetId="5">#REF!/#REF!</definedName>
    <definedName name="SHARED_FORMULA_17_37_17_37_5" localSheetId="0">#REF!/#REF!</definedName>
    <definedName name="SHARED_FORMULA_17_37_17_37_5">#REF!/#REF!</definedName>
    <definedName name="SHARED_FORMULA_17_54_17_54_1" localSheetId="5">#REF!/#REF!</definedName>
    <definedName name="SHARED_FORMULA_17_54_17_54_1" localSheetId="0">#REF!/#REF!</definedName>
    <definedName name="SHARED_FORMULA_17_54_17_54_1">#REF!/#REF!</definedName>
    <definedName name="SHARED_FORMULA_17_54_17_54_3" localSheetId="5">#REF!/#REF!</definedName>
    <definedName name="SHARED_FORMULA_17_54_17_54_3" localSheetId="0">#REF!/#REF!</definedName>
    <definedName name="SHARED_FORMULA_17_54_17_54_3">#REF!/#REF!</definedName>
    <definedName name="SHARED_FORMULA_17_54_17_54_4" localSheetId="5">#REF!/#REF!</definedName>
    <definedName name="SHARED_FORMULA_17_54_17_54_4" localSheetId="0">#REF!/#REF!</definedName>
    <definedName name="SHARED_FORMULA_17_54_17_54_4">#REF!/#REF!</definedName>
    <definedName name="SHARED_FORMULA_17_56_17_56_5" localSheetId="5">#REF!/#REF!</definedName>
    <definedName name="SHARED_FORMULA_17_56_17_56_5" localSheetId="0">#REF!/#REF!</definedName>
    <definedName name="SHARED_FORMULA_17_56_17_56_5">#REF!/#REF!</definedName>
    <definedName name="SHARED_FORMULA_17_73_17_73_1" localSheetId="5">#REF!/#REF!</definedName>
    <definedName name="SHARED_FORMULA_17_73_17_73_1" localSheetId="0">#REF!/#REF!</definedName>
    <definedName name="SHARED_FORMULA_17_73_17_73_1">#REF!/#REF!</definedName>
    <definedName name="SHARED_FORMULA_17_73_17_73_3" localSheetId="5">#REF!/#REF!</definedName>
    <definedName name="SHARED_FORMULA_17_73_17_73_3" localSheetId="0">#REF!/#REF!</definedName>
    <definedName name="SHARED_FORMULA_17_73_17_73_3">#REF!/#REF!</definedName>
    <definedName name="SHARED_FORMULA_17_73_17_73_4" localSheetId="5">#REF!/#REF!</definedName>
    <definedName name="SHARED_FORMULA_17_73_17_73_4" localSheetId="0">#REF!/#REF!</definedName>
    <definedName name="SHARED_FORMULA_17_73_17_73_4">#REF!/#REF!</definedName>
    <definedName name="SHARED_FORMULA_17_75_17_75_5" localSheetId="5">#REF!/#REF!</definedName>
    <definedName name="SHARED_FORMULA_17_75_17_75_5" localSheetId="0">#REF!/#REF!</definedName>
    <definedName name="SHARED_FORMULA_17_75_17_75_5">#REF!/#REF!</definedName>
    <definedName name="SHARED_FORMULA_17_75_17_75_7" localSheetId="5">#REF!/#REF!</definedName>
    <definedName name="SHARED_FORMULA_17_75_17_75_7" localSheetId="0">#REF!/#REF!</definedName>
    <definedName name="SHARED_FORMULA_17_75_17_75_7">#REF!/#REF!</definedName>
    <definedName name="SHARED_FORMULA_17_92_17_92_1" localSheetId="5">#REF!/#REF!</definedName>
    <definedName name="SHARED_FORMULA_17_92_17_92_1" localSheetId="0">#REF!/#REF!</definedName>
    <definedName name="SHARED_FORMULA_17_92_17_92_1">#REF!/#REF!</definedName>
    <definedName name="SHARED_FORMULA_17_92_17_92_3" localSheetId="5">#REF!/#REF!</definedName>
    <definedName name="SHARED_FORMULA_17_92_17_92_3" localSheetId="0">#REF!/#REF!</definedName>
    <definedName name="SHARED_FORMULA_17_92_17_92_3">#REF!/#REF!</definedName>
    <definedName name="SHARED_FORMULA_17_92_17_92_4" localSheetId="5">#REF!/#REF!</definedName>
    <definedName name="SHARED_FORMULA_17_92_17_92_4" localSheetId="0">#REF!/#REF!</definedName>
    <definedName name="SHARED_FORMULA_17_92_17_92_4">#REF!/#REF!</definedName>
    <definedName name="SHARED_FORMULA_17_94_17_94_5" localSheetId="5">#REF!/#REF!</definedName>
    <definedName name="SHARED_FORMULA_17_94_17_94_5" localSheetId="0">#REF!/#REF!</definedName>
    <definedName name="SHARED_FORMULA_17_94_17_94_5">#REF!/#REF!</definedName>
    <definedName name="SHARED_FORMULA_18_13_18_13_1" localSheetId="5">#REF!/#REF!</definedName>
    <definedName name="SHARED_FORMULA_18_13_18_13_1" localSheetId="0">#REF!/#REF!</definedName>
    <definedName name="SHARED_FORMULA_18_13_18_13_1">#REF!/#REF!</definedName>
    <definedName name="SHARED_FORMULA_18_13_18_13_3" localSheetId="5">#REF!/#REF!</definedName>
    <definedName name="SHARED_FORMULA_18_13_18_13_3" localSheetId="0">#REF!/#REF!</definedName>
    <definedName name="SHARED_FORMULA_18_13_18_13_3">#REF!/#REF!</definedName>
    <definedName name="SHARED_FORMULA_18_13_18_13_4" localSheetId="5">#REF!/#REF!</definedName>
    <definedName name="SHARED_FORMULA_18_13_18_13_4" localSheetId="0">#REF!/#REF!</definedName>
    <definedName name="SHARED_FORMULA_18_13_18_13_4">#REF!/#REF!</definedName>
    <definedName name="SHARED_FORMULA_18_14_18_14_5" localSheetId="5">#REF!/#REF!</definedName>
    <definedName name="SHARED_FORMULA_18_14_18_14_5" localSheetId="0">#REF!/#REF!</definedName>
    <definedName name="SHARED_FORMULA_18_14_18_14_5">#REF!/#REF!</definedName>
    <definedName name="SHARED_FORMULA_18_35_18_35_1" localSheetId="5">#REF!/#REF!</definedName>
    <definedName name="SHARED_FORMULA_18_35_18_35_1" localSheetId="0">#REF!/#REF!</definedName>
    <definedName name="SHARED_FORMULA_18_35_18_35_1">#REF!/#REF!</definedName>
    <definedName name="SHARED_FORMULA_18_35_18_35_3" localSheetId="5">#REF!/#REF!</definedName>
    <definedName name="SHARED_FORMULA_18_35_18_35_3" localSheetId="0">#REF!/#REF!</definedName>
    <definedName name="SHARED_FORMULA_18_35_18_35_3">#REF!/#REF!</definedName>
    <definedName name="SHARED_FORMULA_18_35_18_35_4" localSheetId="5">#REF!/#REF!</definedName>
    <definedName name="SHARED_FORMULA_18_35_18_35_4" localSheetId="0">#REF!/#REF!</definedName>
    <definedName name="SHARED_FORMULA_18_35_18_35_4">#REF!/#REF!</definedName>
    <definedName name="SHARED_FORMULA_18_37_18_37_5" localSheetId="5">#REF!/#REF!</definedName>
    <definedName name="SHARED_FORMULA_18_37_18_37_5" localSheetId="0">#REF!/#REF!</definedName>
    <definedName name="SHARED_FORMULA_18_37_18_37_5">#REF!/#REF!</definedName>
    <definedName name="SHARED_FORMULA_18_54_18_54_1" localSheetId="5">#REF!/#REF!</definedName>
    <definedName name="SHARED_FORMULA_18_54_18_54_1" localSheetId="0">#REF!/#REF!</definedName>
    <definedName name="SHARED_FORMULA_18_54_18_54_1">#REF!/#REF!</definedName>
    <definedName name="SHARED_FORMULA_18_54_18_54_3" localSheetId="5">#REF!/#REF!</definedName>
    <definedName name="SHARED_FORMULA_18_54_18_54_3" localSheetId="0">#REF!/#REF!</definedName>
    <definedName name="SHARED_FORMULA_18_54_18_54_3">#REF!/#REF!</definedName>
    <definedName name="SHARED_FORMULA_18_54_18_54_4" localSheetId="5">#REF!/#REF!</definedName>
    <definedName name="SHARED_FORMULA_18_54_18_54_4" localSheetId="0">#REF!/#REF!</definedName>
    <definedName name="SHARED_FORMULA_18_54_18_54_4">#REF!/#REF!</definedName>
    <definedName name="SHARED_FORMULA_18_56_18_56_5" localSheetId="5">#REF!/#REF!</definedName>
    <definedName name="SHARED_FORMULA_18_56_18_56_5" localSheetId="0">#REF!/#REF!</definedName>
    <definedName name="SHARED_FORMULA_18_56_18_56_5">#REF!/#REF!</definedName>
    <definedName name="SHARED_FORMULA_18_73_18_73_1" localSheetId="5">#REF!/#REF!</definedName>
    <definedName name="SHARED_FORMULA_18_73_18_73_1" localSheetId="0">#REF!/#REF!</definedName>
    <definedName name="SHARED_FORMULA_18_73_18_73_1">#REF!/#REF!</definedName>
    <definedName name="SHARED_FORMULA_18_73_18_73_3" localSheetId="5">#REF!/#REF!</definedName>
    <definedName name="SHARED_FORMULA_18_73_18_73_3" localSheetId="0">#REF!/#REF!</definedName>
    <definedName name="SHARED_FORMULA_18_73_18_73_3">#REF!/#REF!</definedName>
    <definedName name="SHARED_FORMULA_18_73_18_73_4" localSheetId="5">#REF!/#REF!</definedName>
    <definedName name="SHARED_FORMULA_18_73_18_73_4" localSheetId="0">#REF!/#REF!</definedName>
    <definedName name="SHARED_FORMULA_18_73_18_73_4">#REF!/#REF!</definedName>
    <definedName name="SHARED_FORMULA_18_75_18_75_5" localSheetId="5">#REF!/#REF!</definedName>
    <definedName name="SHARED_FORMULA_18_75_18_75_5" localSheetId="0">#REF!/#REF!</definedName>
    <definedName name="SHARED_FORMULA_18_75_18_75_5">#REF!/#REF!</definedName>
    <definedName name="SHARED_FORMULA_18_92_18_92_1" localSheetId="5">#REF!/#REF!</definedName>
    <definedName name="SHARED_FORMULA_18_92_18_92_1" localSheetId="0">#REF!/#REF!</definedName>
    <definedName name="SHARED_FORMULA_18_92_18_92_1">#REF!/#REF!</definedName>
    <definedName name="SHARED_FORMULA_18_92_18_92_3" localSheetId="5">#REF!/#REF!</definedName>
    <definedName name="SHARED_FORMULA_18_92_18_92_3" localSheetId="0">#REF!/#REF!</definedName>
    <definedName name="SHARED_FORMULA_18_92_18_92_3">#REF!/#REF!</definedName>
    <definedName name="SHARED_FORMULA_18_92_18_92_4" localSheetId="5">#REF!/#REF!</definedName>
    <definedName name="SHARED_FORMULA_18_92_18_92_4" localSheetId="0">#REF!/#REF!</definedName>
    <definedName name="SHARED_FORMULA_18_92_18_92_4">#REF!/#REF!</definedName>
    <definedName name="SHARED_FORMULA_18_94_18_94_5" localSheetId="5">#REF!/#REF!</definedName>
    <definedName name="SHARED_FORMULA_18_94_18_94_5" localSheetId="0">#REF!/#REF!</definedName>
    <definedName name="SHARED_FORMULA_18_94_18_94_5">#REF!/#REF!</definedName>
    <definedName name="SHARED_FORMULA_19_13_19_13_1" localSheetId="5">#REF!/#REF!</definedName>
    <definedName name="SHARED_FORMULA_19_13_19_13_1" localSheetId="0">#REF!/#REF!</definedName>
    <definedName name="SHARED_FORMULA_19_13_19_13_1">#REF!/#REF!</definedName>
    <definedName name="SHARED_FORMULA_20_12_20_12_2" localSheetId="5">((#REF!/#REF!)*100)-100</definedName>
    <definedName name="SHARED_FORMULA_20_12_20_12_2" localSheetId="0">((#REF!/#REF!)*100)-100</definedName>
    <definedName name="SHARED_FORMULA_20_12_20_12_2">((#REF!/#REF!)*100)-100</definedName>
    <definedName name="SHARED_FORMULA_4_11_4_11_7" localSheetId="5">((#REF!/#REF!)*100)-100</definedName>
    <definedName name="SHARED_FORMULA_4_11_4_11_7" localSheetId="0">((#REF!/#REF!)*100)-100</definedName>
    <definedName name="SHARED_FORMULA_4_11_4_11_7">((#REF!/#REF!)*100)-100</definedName>
    <definedName name="SHARED_FORMULA_4_13_4_13_1" localSheetId="5">((#REF!/#REF!)*100)-100</definedName>
    <definedName name="SHARED_FORMULA_4_13_4_13_1" localSheetId="0">((#REF!/#REF!)*100)-100</definedName>
    <definedName name="SHARED_FORMULA_4_13_4_13_1">((#REF!/#REF!)*100)-100</definedName>
    <definedName name="SHARED_FORMULA_4_13_4_13_3" localSheetId="5">((#REF!/#REF!)*100)-100</definedName>
    <definedName name="SHARED_FORMULA_4_13_4_13_3" localSheetId="0">((#REF!/#REF!)*100)-100</definedName>
    <definedName name="SHARED_FORMULA_4_13_4_13_3">((#REF!/#REF!)*100)-100</definedName>
    <definedName name="SHARED_FORMULA_4_13_4_13_4" localSheetId="5">((#REF!/#REF!)*100)-100</definedName>
    <definedName name="SHARED_FORMULA_4_13_4_13_4" localSheetId="0">((#REF!/#REF!)*100)-100</definedName>
    <definedName name="SHARED_FORMULA_4_13_4_13_4">((#REF!/#REF!)*100)-100</definedName>
    <definedName name="SHARED_FORMULA_4_14_4_14_5" localSheetId="5">((#REF!/#REF!)*100)-100</definedName>
    <definedName name="SHARED_FORMULA_4_14_4_14_5" localSheetId="0">((#REF!/#REF!)*100)-100</definedName>
    <definedName name="SHARED_FORMULA_4_14_4_14_5">((#REF!/#REF!)*100)-100</definedName>
    <definedName name="SHARED_FORMULA_4_35_4_35_1" localSheetId="5">((#REF!/#REF!)*100)-100</definedName>
    <definedName name="SHARED_FORMULA_4_35_4_35_1" localSheetId="0">((#REF!/#REF!)*100)-100</definedName>
    <definedName name="SHARED_FORMULA_4_35_4_35_1">((#REF!/#REF!)*100)-100</definedName>
    <definedName name="SHARED_FORMULA_4_35_4_35_3" localSheetId="5">((#REF!/#REF!)*100)-100</definedName>
    <definedName name="SHARED_FORMULA_4_35_4_35_3" localSheetId="0">((#REF!/#REF!)*100)-100</definedName>
    <definedName name="SHARED_FORMULA_4_35_4_35_3">((#REF!/#REF!)*100)-100</definedName>
    <definedName name="SHARED_FORMULA_4_35_4_35_4" localSheetId="5">((#REF!/#REF!)*100)-100</definedName>
    <definedName name="SHARED_FORMULA_4_35_4_35_4" localSheetId="0">((#REF!/#REF!)*100)-100</definedName>
    <definedName name="SHARED_FORMULA_4_35_4_35_4">((#REF!/#REF!)*100)-100</definedName>
    <definedName name="SHARED_FORMULA_4_37_4_37_5" localSheetId="5">((#REF!/#REF!)*100)-100</definedName>
    <definedName name="SHARED_FORMULA_4_37_4_37_5" localSheetId="0">((#REF!/#REF!)*100)-100</definedName>
    <definedName name="SHARED_FORMULA_4_37_4_37_5">((#REF!/#REF!)*100)-100</definedName>
    <definedName name="SHARED_FORMULA_4_54_4_54_1" localSheetId="5">((#REF!/#REF!)*100)-100</definedName>
    <definedName name="SHARED_FORMULA_4_54_4_54_1" localSheetId="0">((#REF!/#REF!)*100)-100</definedName>
    <definedName name="SHARED_FORMULA_4_54_4_54_1">((#REF!/#REF!)*100)-100</definedName>
    <definedName name="SHARED_FORMULA_4_54_4_54_3" localSheetId="5">((#REF!/#REF!)*100)-100</definedName>
    <definedName name="SHARED_FORMULA_4_54_4_54_3" localSheetId="0">((#REF!/#REF!)*100)-100</definedName>
    <definedName name="SHARED_FORMULA_4_54_4_54_3">((#REF!/#REF!)*100)-100</definedName>
    <definedName name="SHARED_FORMULA_4_54_4_54_4" localSheetId="5">((#REF!/#REF!)*100)-100</definedName>
    <definedName name="SHARED_FORMULA_4_54_4_54_4" localSheetId="0">((#REF!/#REF!)*100)-100</definedName>
    <definedName name="SHARED_FORMULA_4_54_4_54_4">((#REF!/#REF!)*100)-100</definedName>
    <definedName name="SHARED_FORMULA_4_56_4_56_5" localSheetId="5">((#REF!/#REF!)*100)-100</definedName>
    <definedName name="SHARED_FORMULA_4_56_4_56_5" localSheetId="0">((#REF!/#REF!)*100)-100</definedName>
    <definedName name="SHARED_FORMULA_4_56_4_56_5">((#REF!/#REF!)*100)-100</definedName>
    <definedName name="SHARED_FORMULA_4_73_4_73_1" localSheetId="5">((#REF!/#REF!)*100)-100</definedName>
    <definedName name="SHARED_FORMULA_4_73_4_73_1" localSheetId="0">((#REF!/#REF!)*100)-100</definedName>
    <definedName name="SHARED_FORMULA_4_73_4_73_1">((#REF!/#REF!)*100)-100</definedName>
    <definedName name="SHARED_FORMULA_4_73_4_73_3" localSheetId="5">((#REF!/#REF!)*100)-100</definedName>
    <definedName name="SHARED_FORMULA_4_73_4_73_3" localSheetId="0">((#REF!/#REF!)*100)-100</definedName>
    <definedName name="SHARED_FORMULA_4_73_4_73_3">((#REF!/#REF!)*100)-100</definedName>
    <definedName name="SHARED_FORMULA_4_73_4_73_4" localSheetId="5">((#REF!/#REF!)*100)-100</definedName>
    <definedName name="SHARED_FORMULA_4_73_4_73_4" localSheetId="0">((#REF!/#REF!)*100)-100</definedName>
    <definedName name="SHARED_FORMULA_4_73_4_73_4">((#REF!/#REF!)*100)-100</definedName>
    <definedName name="SHARED_FORMULA_4_75_4_75_5" localSheetId="5">((#REF!/#REF!)*100)-100</definedName>
    <definedName name="SHARED_FORMULA_4_75_4_75_5" localSheetId="0">((#REF!/#REF!)*100)-100</definedName>
    <definedName name="SHARED_FORMULA_4_75_4_75_5">((#REF!/#REF!)*100)-100</definedName>
    <definedName name="SHARED_FORMULA_4_75_4_75_7" localSheetId="5">((#REF!/#REF!)*100)-100</definedName>
    <definedName name="SHARED_FORMULA_4_75_4_75_7" localSheetId="0">((#REF!/#REF!)*100)-100</definedName>
    <definedName name="SHARED_FORMULA_4_75_4_75_7">((#REF!/#REF!)*100)-100</definedName>
    <definedName name="SHARED_FORMULA_4_92_4_92_1" localSheetId="5">((#REF!/#REF!)*100)-100</definedName>
    <definedName name="SHARED_FORMULA_4_92_4_92_1" localSheetId="0">((#REF!/#REF!)*100)-100</definedName>
    <definedName name="SHARED_FORMULA_4_92_4_92_1">((#REF!/#REF!)*100)-100</definedName>
    <definedName name="SHARED_FORMULA_4_92_4_92_3" localSheetId="5">((#REF!/#REF!)*100)-100</definedName>
    <definedName name="SHARED_FORMULA_4_92_4_92_3" localSheetId="0">((#REF!/#REF!)*100)-100</definedName>
    <definedName name="SHARED_FORMULA_4_92_4_92_3">((#REF!/#REF!)*100)-100</definedName>
    <definedName name="SHARED_FORMULA_4_92_4_92_4" localSheetId="5">((#REF!/#REF!)*100)-100</definedName>
    <definedName name="SHARED_FORMULA_4_92_4_92_4" localSheetId="0">((#REF!/#REF!)*100)-100</definedName>
    <definedName name="SHARED_FORMULA_4_92_4_92_4">((#REF!/#REF!)*100)-100</definedName>
    <definedName name="SHARED_FORMULA_4_94_4_94_5" localSheetId="5">((#REF!/#REF!)*100)-100</definedName>
    <definedName name="SHARED_FORMULA_4_94_4_94_5" localSheetId="0">((#REF!/#REF!)*100)-100</definedName>
    <definedName name="SHARED_FORMULA_4_94_4_94_5">((#REF!/#REF!)*100)-100</definedName>
    <definedName name="SHARED_FORMULA_5_12_5_12_2" localSheetId="5">((#REF!/#REF!)*100)-100</definedName>
    <definedName name="SHARED_FORMULA_5_12_5_12_2" localSheetId="0">((#REF!/#REF!)*100)-100</definedName>
    <definedName name="SHARED_FORMULA_5_12_5_12_2">((#REF!/#REF!)*100)-100</definedName>
    <definedName name="SHARED_FORMULA_5_13_5_13_6" localSheetId="5">((#REF!/#REF!)*100)-100</definedName>
    <definedName name="SHARED_FORMULA_5_13_5_13_6" localSheetId="0">((#REF!/#REF!)*100)-100</definedName>
    <definedName name="SHARED_FORMULA_5_13_5_13_6">((#REF!/#REF!)*100)-100</definedName>
    <definedName name="SHARED_FORMULA_5_13_5_13_8" localSheetId="5">((#REF!/#REF!)*100)-100</definedName>
    <definedName name="SHARED_FORMULA_5_13_5_13_8" localSheetId="0">((#REF!/#REF!)*100)-100</definedName>
    <definedName name="SHARED_FORMULA_5_13_5_13_8">((#REF!/#REF!)*100)-100</definedName>
    <definedName name="SHARED_FORMULA_5_37_5_37_2" localSheetId="5">((#REF!/#REF!)*100)-100</definedName>
    <definedName name="SHARED_FORMULA_5_37_5_37_2" localSheetId="0">((#REF!/#REF!)*100)-100</definedName>
    <definedName name="SHARED_FORMULA_5_37_5_37_2">((#REF!/#REF!)*100)-100</definedName>
    <definedName name="SHARED_FORMULA_6_5_6_5_0">#N/A</definedName>
    <definedName name="SHARED_FORMULA_7_5_7_5_0">#N/A</definedName>
    <definedName name="_xlnm.Print_Area" localSheetId="3">cotations_agneauxcouverts_R!$A$7:$P$66</definedName>
    <definedName name="_xlnm.Print_Area" localSheetId="8">'cotations_porc.charcutier'!$A$6:$Q$67</definedName>
    <definedName name="_xlnm.Print_Area" localSheetId="4">Evol_abattages_ovinsderéforme!$A$1:$V$36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5" i="3" l="1"/>
  <c r="H34" i="3"/>
  <c r="H33" i="3"/>
  <c r="H32" i="3"/>
  <c r="H31" i="3"/>
  <c r="H30" i="3"/>
  <c r="H29" i="3"/>
  <c r="H28" i="3"/>
  <c r="H27" i="3"/>
  <c r="H26" i="3"/>
  <c r="H25" i="3"/>
  <c r="H24" i="3"/>
  <c r="H23" i="3"/>
  <c r="H22" i="3"/>
  <c r="H21" i="3"/>
  <c r="H20" i="3"/>
  <c r="H19" i="3"/>
  <c r="H18" i="3"/>
  <c r="H17" i="3"/>
  <c r="H16" i="3"/>
  <c r="H15" i="3"/>
  <c r="H14" i="3"/>
  <c r="H13" i="3"/>
  <c r="H35" i="7" l="1"/>
  <c r="H34" i="7"/>
  <c r="H33" i="7"/>
  <c r="H32" i="7"/>
  <c r="H31" i="7"/>
  <c r="H30" i="7"/>
  <c r="H29" i="7"/>
  <c r="H28" i="7"/>
  <c r="H27" i="7"/>
  <c r="H26" i="7"/>
  <c r="H25" i="7"/>
  <c r="H24" i="7"/>
  <c r="H23" i="7"/>
  <c r="H22" i="7"/>
  <c r="H21" i="7"/>
  <c r="H20" i="7"/>
  <c r="H19" i="7"/>
  <c r="H18" i="7"/>
  <c r="H17" i="7"/>
  <c r="H16" i="7"/>
  <c r="H15" i="7"/>
  <c r="H14" i="7"/>
  <c r="H13" i="7"/>
  <c r="V56" i="8"/>
  <c r="G56" i="8"/>
  <c r="T55" i="8"/>
  <c r="T56" i="8" s="1"/>
  <c r="S55" i="8"/>
  <c r="S56" i="8" s="1"/>
  <c r="R55" i="8"/>
  <c r="Q55" i="8"/>
  <c r="E55" i="8"/>
  <c r="E39" i="8" s="1"/>
  <c r="D55" i="8"/>
  <c r="D56" i="8" s="1"/>
  <c r="C55" i="8"/>
  <c r="B55" i="8"/>
  <c r="T54" i="8"/>
  <c r="S54" i="8"/>
  <c r="R54" i="8"/>
  <c r="Q54" i="8"/>
  <c r="E54" i="8"/>
  <c r="D54" i="8"/>
  <c r="C54" i="8"/>
  <c r="B54" i="8"/>
  <c r="V45" i="8"/>
  <c r="G45" i="8"/>
  <c r="V44" i="8"/>
  <c r="G44" i="8"/>
  <c r="V43" i="8"/>
  <c r="G43" i="8"/>
  <c r="V42" i="8"/>
  <c r="G42" i="8"/>
  <c r="D39" i="8"/>
  <c r="T32" i="8"/>
  <c r="S32" i="8"/>
  <c r="E32" i="8"/>
  <c r="D32" i="8"/>
  <c r="U30" i="8"/>
  <c r="S30" i="8"/>
  <c r="F30" i="8"/>
  <c r="E30" i="8"/>
  <c r="V28" i="8"/>
  <c r="I11" i="8" s="1"/>
  <c r="G28" i="8"/>
  <c r="E28" i="8"/>
  <c r="T27" i="8"/>
  <c r="T30" i="8" s="1"/>
  <c r="S27" i="8"/>
  <c r="S28" i="8" s="1"/>
  <c r="R27" i="8"/>
  <c r="R30" i="8" s="1"/>
  <c r="Q27" i="8"/>
  <c r="Q30" i="8" s="1"/>
  <c r="E27" i="8"/>
  <c r="D27" i="8"/>
  <c r="D30" i="8" s="1"/>
  <c r="C27" i="8"/>
  <c r="C39" i="8" s="1"/>
  <c r="B27" i="8"/>
  <c r="B30" i="8" s="1"/>
  <c r="T26" i="8"/>
  <c r="S26" i="8"/>
  <c r="R26" i="8"/>
  <c r="Q26" i="8"/>
  <c r="E26" i="8"/>
  <c r="D26" i="8"/>
  <c r="C26" i="8"/>
  <c r="B26" i="8"/>
  <c r="V17" i="8"/>
  <c r="G17" i="8"/>
  <c r="V16" i="8"/>
  <c r="G16" i="8"/>
  <c r="V15" i="8"/>
  <c r="G15" i="8"/>
  <c r="V14" i="8"/>
  <c r="G14" i="8"/>
  <c r="I10" i="8"/>
  <c r="V56" i="6"/>
  <c r="G56" i="6"/>
  <c r="E56" i="6"/>
  <c r="T55" i="6"/>
  <c r="T56" i="6" s="1"/>
  <c r="S55" i="6"/>
  <c r="S56" i="6" s="1"/>
  <c r="R55" i="6"/>
  <c r="Q55" i="6"/>
  <c r="E55" i="6"/>
  <c r="D55" i="6"/>
  <c r="D56" i="6" s="1"/>
  <c r="C55" i="6"/>
  <c r="B55" i="6"/>
  <c r="T54" i="6"/>
  <c r="S54" i="6"/>
  <c r="R54" i="6"/>
  <c r="Q54" i="6"/>
  <c r="E54" i="6"/>
  <c r="D54" i="6"/>
  <c r="C54" i="6"/>
  <c r="B54" i="6"/>
  <c r="V45" i="6"/>
  <c r="G45" i="6"/>
  <c r="V44" i="6"/>
  <c r="G44" i="6"/>
  <c r="V43" i="6"/>
  <c r="G43" i="6"/>
  <c r="V42" i="6"/>
  <c r="G42" i="6"/>
  <c r="E39" i="6"/>
  <c r="D39" i="6"/>
  <c r="C39" i="6"/>
  <c r="T32" i="6"/>
  <c r="S32" i="6"/>
  <c r="E32" i="6"/>
  <c r="D32" i="6"/>
  <c r="U30" i="6"/>
  <c r="T30" i="6"/>
  <c r="R30" i="6"/>
  <c r="F30" i="6"/>
  <c r="E30" i="6"/>
  <c r="D30" i="6"/>
  <c r="V28" i="6"/>
  <c r="I11" i="6" s="1"/>
  <c r="T28" i="6"/>
  <c r="G28" i="6"/>
  <c r="E28" i="6"/>
  <c r="D28" i="6"/>
  <c r="T27" i="6"/>
  <c r="S27" i="6"/>
  <c r="S30" i="6" s="1"/>
  <c r="R27" i="6"/>
  <c r="Q27" i="6"/>
  <c r="Q30" i="6" s="1"/>
  <c r="E27" i="6"/>
  <c r="D27" i="6"/>
  <c r="C27" i="6"/>
  <c r="C30" i="6" s="1"/>
  <c r="B27" i="6"/>
  <c r="B30" i="6" s="1"/>
  <c r="T26" i="6"/>
  <c r="S26" i="6"/>
  <c r="R26" i="6"/>
  <c r="Q26" i="6"/>
  <c r="E26" i="6"/>
  <c r="D26" i="6"/>
  <c r="C26" i="6"/>
  <c r="B26" i="6"/>
  <c r="V17" i="6"/>
  <c r="G17" i="6"/>
  <c r="V16" i="6"/>
  <c r="G16" i="6"/>
  <c r="V15" i="6"/>
  <c r="G15" i="6"/>
  <c r="V14" i="6"/>
  <c r="G14" i="6"/>
  <c r="I10" i="6"/>
  <c r="V57" i="5"/>
  <c r="T57" i="5"/>
  <c r="G57" i="5"/>
  <c r="E57" i="5"/>
  <c r="D57" i="5"/>
  <c r="T56" i="5"/>
  <c r="S56" i="5"/>
  <c r="S57" i="5" s="1"/>
  <c r="R56" i="5"/>
  <c r="Q56" i="5"/>
  <c r="E56" i="5"/>
  <c r="D56" i="5"/>
  <c r="C56" i="5"/>
  <c r="B56" i="5"/>
  <c r="T55" i="5"/>
  <c r="S55" i="5"/>
  <c r="R55" i="5"/>
  <c r="Q55" i="5"/>
  <c r="E55" i="5"/>
  <c r="D55" i="5"/>
  <c r="C55" i="5"/>
  <c r="B55" i="5"/>
  <c r="V46" i="5"/>
  <c r="G46" i="5"/>
  <c r="V45" i="5"/>
  <c r="G45" i="5"/>
  <c r="V44" i="5"/>
  <c r="G44" i="5"/>
  <c r="V43" i="5"/>
  <c r="G43" i="5"/>
  <c r="D40" i="5"/>
  <c r="C40" i="5"/>
  <c r="T32" i="5"/>
  <c r="S32" i="5"/>
  <c r="E32" i="5"/>
  <c r="D32" i="5"/>
  <c r="U30" i="5"/>
  <c r="S30" i="5"/>
  <c r="Q30" i="5"/>
  <c r="F30" i="5"/>
  <c r="D30" i="5"/>
  <c r="C30" i="5"/>
  <c r="V28" i="5"/>
  <c r="S28" i="5"/>
  <c r="G28" i="5"/>
  <c r="D28" i="5"/>
  <c r="T27" i="5"/>
  <c r="T28" i="5" s="1"/>
  <c r="I10" i="5" s="1"/>
  <c r="S27" i="5"/>
  <c r="R27" i="5"/>
  <c r="R30" i="5" s="1"/>
  <c r="Q27" i="5"/>
  <c r="E27" i="5"/>
  <c r="E30" i="5" s="1"/>
  <c r="D27" i="5"/>
  <c r="C27" i="5"/>
  <c r="B27" i="5"/>
  <c r="B30" i="5" s="1"/>
  <c r="T26" i="5"/>
  <c r="S26" i="5"/>
  <c r="R26" i="5"/>
  <c r="Q26" i="5"/>
  <c r="E26" i="5"/>
  <c r="D26" i="5"/>
  <c r="C26" i="5"/>
  <c r="B26" i="5"/>
  <c r="V17" i="5"/>
  <c r="G17" i="5"/>
  <c r="V16" i="5"/>
  <c r="G16" i="5"/>
  <c r="V15" i="5"/>
  <c r="G15" i="5"/>
  <c r="V14" i="5"/>
  <c r="G14" i="5"/>
  <c r="I11" i="5"/>
  <c r="V57" i="4"/>
  <c r="G57" i="4"/>
  <c r="T56" i="4"/>
  <c r="T57" i="4" s="1"/>
  <c r="S56" i="4"/>
  <c r="S57" i="4" s="1"/>
  <c r="R56" i="4"/>
  <c r="Q56" i="4"/>
  <c r="E56" i="4"/>
  <c r="E57" i="4" s="1"/>
  <c r="D56" i="4"/>
  <c r="D57" i="4" s="1"/>
  <c r="C56" i="4"/>
  <c r="B56" i="4"/>
  <c r="T55" i="4"/>
  <c r="S55" i="4"/>
  <c r="R55" i="4"/>
  <c r="Q55" i="4"/>
  <c r="E55" i="4"/>
  <c r="D55" i="4"/>
  <c r="C55" i="4"/>
  <c r="B55" i="4"/>
  <c r="V46" i="4"/>
  <c r="G46" i="4"/>
  <c r="V45" i="4"/>
  <c r="G45" i="4"/>
  <c r="V44" i="4"/>
  <c r="G44" i="4"/>
  <c r="V43" i="4"/>
  <c r="G43" i="4"/>
  <c r="E40" i="4"/>
  <c r="D40" i="4"/>
  <c r="T32" i="4"/>
  <c r="S32" i="4"/>
  <c r="E32" i="4"/>
  <c r="D32" i="4"/>
  <c r="U30" i="4"/>
  <c r="S30" i="4"/>
  <c r="F30" i="4"/>
  <c r="E30" i="4"/>
  <c r="B30" i="4"/>
  <c r="V28" i="4"/>
  <c r="H11" i="4" s="1"/>
  <c r="G28" i="4"/>
  <c r="E28" i="4"/>
  <c r="T27" i="4"/>
  <c r="T30" i="4" s="1"/>
  <c r="S27" i="4"/>
  <c r="S28" i="4" s="1"/>
  <c r="R27" i="4"/>
  <c r="R30" i="4" s="1"/>
  <c r="Q27" i="4"/>
  <c r="Q30" i="4" s="1"/>
  <c r="E27" i="4"/>
  <c r="D27" i="4"/>
  <c r="D30" i="4" s="1"/>
  <c r="C27" i="4"/>
  <c r="C40" i="4" s="1"/>
  <c r="B27" i="4"/>
  <c r="T26" i="4"/>
  <c r="S26" i="4"/>
  <c r="R26" i="4"/>
  <c r="Q26" i="4"/>
  <c r="E26" i="4"/>
  <c r="D26" i="4"/>
  <c r="C26" i="4"/>
  <c r="B26" i="4"/>
  <c r="V17" i="4"/>
  <c r="G17" i="4"/>
  <c r="V16" i="4"/>
  <c r="G16" i="4"/>
  <c r="V15" i="4"/>
  <c r="G15" i="4"/>
  <c r="V14" i="4"/>
  <c r="G14" i="4"/>
  <c r="V57" i="2"/>
  <c r="G57" i="2"/>
  <c r="E57" i="2"/>
  <c r="T56" i="2"/>
  <c r="T57" i="2" s="1"/>
  <c r="S56" i="2"/>
  <c r="S57" i="2" s="1"/>
  <c r="R56" i="2"/>
  <c r="Q56" i="2"/>
  <c r="E56" i="2"/>
  <c r="D56" i="2"/>
  <c r="D57" i="2" s="1"/>
  <c r="C56" i="2"/>
  <c r="B56" i="2"/>
  <c r="T55" i="2"/>
  <c r="S55" i="2"/>
  <c r="R55" i="2"/>
  <c r="Q55" i="2"/>
  <c r="E55" i="2"/>
  <c r="D55" i="2"/>
  <c r="C55" i="2"/>
  <c r="B55" i="2"/>
  <c r="V46" i="2"/>
  <c r="G46" i="2"/>
  <c r="V45" i="2"/>
  <c r="G45" i="2"/>
  <c r="V44" i="2"/>
  <c r="G44" i="2"/>
  <c r="V43" i="2"/>
  <c r="G43" i="2"/>
  <c r="E40" i="2"/>
  <c r="D40" i="2"/>
  <c r="C40" i="2"/>
  <c r="T32" i="2"/>
  <c r="S32" i="2"/>
  <c r="E32" i="2"/>
  <c r="D32" i="2"/>
  <c r="U30" i="2"/>
  <c r="T30" i="2"/>
  <c r="R30" i="2"/>
  <c r="F30" i="2"/>
  <c r="E30" i="2"/>
  <c r="D30" i="2"/>
  <c r="V28" i="2"/>
  <c r="I11" i="2" s="1"/>
  <c r="T28" i="2"/>
  <c r="I10" i="2" s="1"/>
  <c r="G28" i="2"/>
  <c r="E28" i="2"/>
  <c r="D28" i="2"/>
  <c r="T27" i="2"/>
  <c r="S27" i="2"/>
  <c r="S30" i="2" s="1"/>
  <c r="R27" i="2"/>
  <c r="Q27" i="2"/>
  <c r="Q30" i="2" s="1"/>
  <c r="E27" i="2"/>
  <c r="D27" i="2"/>
  <c r="C27" i="2"/>
  <c r="C30" i="2" s="1"/>
  <c r="B27" i="2"/>
  <c r="B30" i="2" s="1"/>
  <c r="T26" i="2"/>
  <c r="S26" i="2"/>
  <c r="R26" i="2"/>
  <c r="Q26" i="2"/>
  <c r="E26" i="2"/>
  <c r="D26" i="2"/>
  <c r="C26" i="2"/>
  <c r="B26" i="2"/>
  <c r="V17" i="2"/>
  <c r="G17" i="2"/>
  <c r="V16" i="2"/>
  <c r="G16" i="2"/>
  <c r="V15" i="2"/>
  <c r="G15" i="2"/>
  <c r="V14" i="2"/>
  <c r="G14" i="2"/>
  <c r="C30" i="4" l="1"/>
  <c r="C30" i="8"/>
  <c r="D28" i="4"/>
  <c r="T30" i="5"/>
  <c r="E40" i="5"/>
  <c r="D28" i="8"/>
  <c r="E56" i="8"/>
  <c r="E28" i="5"/>
  <c r="S28" i="2"/>
  <c r="T28" i="4"/>
  <c r="H10" i="4" s="1"/>
  <c r="S28" i="6"/>
  <c r="T28" i="8"/>
</calcChain>
</file>

<file path=xl/sharedStrings.xml><?xml version="1.0" encoding="utf-8"?>
<sst xmlns="http://schemas.openxmlformats.org/spreadsheetml/2006/main" count="569" uniqueCount="98">
  <si>
    <t>Méthodologie pour les abattages:</t>
  </si>
  <si>
    <t>Méthodologie pour les prix :</t>
  </si>
  <si>
    <t xml:space="preserve">par les services de FranceAgriMer et diffusées sur le site VISIONET sont représentatives de l’état du marché une semaine donnée. </t>
  </si>
  <si>
    <t>Evolution des abattages d’ovins – Enquête mensuelle auprès des abattoirs de la région Occitanie</t>
  </si>
  <si>
    <t>Effectifs en milliers de têtes</t>
  </si>
  <si>
    <t>janv</t>
  </si>
  <si>
    <t>fév</t>
  </si>
  <si>
    <t>mars</t>
  </si>
  <si>
    <t>avril</t>
  </si>
  <si>
    <t>mai</t>
  </si>
  <si>
    <t>juin</t>
  </si>
  <si>
    <t>juil</t>
  </si>
  <si>
    <t>aout</t>
  </si>
  <si>
    <t>sept</t>
  </si>
  <si>
    <t>oct</t>
  </si>
  <si>
    <t>nov</t>
  </si>
  <si>
    <t>déc</t>
  </si>
  <si>
    <t>source : Agreste – Enquête auprès des abattoirs</t>
  </si>
  <si>
    <t>Total ovins – Effectifs abattus dans les abattoirs de l’Aveyron</t>
  </si>
  <si>
    <t>Total ovins – Volumes abattus dans les abattoirs de l’Aveyron</t>
  </si>
  <si>
    <t>Evolution des cotations des ovins pour le bassin Grand Sud</t>
  </si>
  <si>
    <t xml:space="preserve">        </t>
  </si>
  <si>
    <t>Évolution des cotations des agneaux couverts «R»</t>
  </si>
  <si>
    <t xml:space="preserve">cours moyen au stade « entrée-abattoir » </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</si>
  <si>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</si>
  <si>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</si>
  <si>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</si>
  <si>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</si>
  <si>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</si>
  <si>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</si>
  <si>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</si>
  <si>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</si>
  <si>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</si>
  <si>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</si>
  <si>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</si>
  <si>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</si>
  <si>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t>Evolution des abattages d’agneaux – Enquête mensuelle auprès des abattoirs de la région Occitanie</t>
  </si>
  <si>
    <t>Total agneaux – Effectifs abattus dans les abattoirs de l’Aveyron</t>
  </si>
  <si>
    <t>Total agneaux – Volumes abattus dans les abattoirs de l’Aveyron</t>
  </si>
  <si>
    <r>
      <rPr>
        <sz val="12"/>
        <color indexed="8"/>
        <rFont val="Times New Roman"/>
        <family val="1"/>
      </rPr>
      <t xml:space="preserve">                                             </t>
    </r>
    <r>
      <rPr>
        <sz val="12"/>
        <color indexed="9"/>
        <rFont val="Times New Roman"/>
        <family val="1"/>
      </rPr>
      <t>Abattages contrôlés génisses en 2015</t>
    </r>
  </si>
  <si>
    <t>Evolution des abattages d’ovins de réforme – Enquête mensuelle auprès des abattoirs d’Occitanie</t>
  </si>
  <si>
    <t>Total ovins de réforme – Effectifs abattus dans les abattoirs de l’Aveyron</t>
  </si>
  <si>
    <t>Total ovins de réforme – Volumes abattus dans les abattoirs de l’Aveyron</t>
  </si>
  <si>
    <t>Évolution des abattages de porcs – Enquête mensuelle auprès des abattoirs d’Occitanie</t>
  </si>
  <si>
    <t>Total porcs  – Effectifs abattus dans les abattoirs de l’Aveyron</t>
  </si>
  <si>
    <t>Total porcs -Volumes abattus dans les abattoirs de l’Aveyron</t>
  </si>
  <si>
    <t>Évolution des cotations de porc charcutier pour le bassin Grand Sud</t>
  </si>
  <si>
    <t>Euro/kg net</t>
  </si>
  <si>
    <t>Relevés sur feuillets FranceAgriMer COT-VBL-porc</t>
  </si>
  <si>
    <t>Relevés sur feuillets FranceAgriMer COT-VRO-ovins</t>
  </si>
  <si>
    <t>cumul au 31 décembre</t>
  </si>
  <si>
    <t>Evolution n/n-1</t>
  </si>
  <si>
    <t xml:space="preserve">Les cotations sont fournies par FranceAgriMer à partir des informations collectées auprès de opérateurs professionnels. Les cotations de viandes transmises </t>
  </si>
  <si>
    <t>RODEZ</t>
  </si>
  <si>
    <t>CAPDENAC</t>
  </si>
  <si>
    <t>ABATTOIRS D'AVEYRON</t>
  </si>
  <si>
    <t>VILLEFRANCHE DE ROUERGUE</t>
  </si>
  <si>
    <t>SAINT-AFFRIQUE</t>
  </si>
  <si>
    <t>Volumes en tonnes équivalent carcasse</t>
  </si>
  <si>
    <r>
      <t xml:space="preserve">  </t>
    </r>
    <r>
      <rPr>
        <b/>
        <sz val="10"/>
        <color indexed="24"/>
        <rFont val="Marianne"/>
        <family val="3"/>
      </rPr>
      <t xml:space="preserve"> Evolution des cotations de l’agneau couvert «R» 16/19 kg - Zone Sud</t>
    </r>
  </si>
  <si>
    <t>Evolution cotations du porc charcutier (S)</t>
  </si>
  <si>
    <t xml:space="preserve">Part du département dans la région </t>
  </si>
  <si>
    <t>Total  France</t>
  </si>
  <si>
    <t>Part Occitanie</t>
  </si>
  <si>
    <t>Evolution n-1/n (%)</t>
  </si>
  <si>
    <t>cumul au 30 juin</t>
  </si>
  <si>
    <t>Total porcs</t>
  </si>
  <si>
    <t xml:space="preserve">Porcs charcutiers </t>
  </si>
  <si>
    <t>Effectifs régionaux</t>
  </si>
  <si>
    <t>Volumes en tonnes équivalent carcasse (tec)</t>
  </si>
  <si>
    <t>Total ovins</t>
  </si>
  <si>
    <t>Total agneaux</t>
  </si>
  <si>
    <t xml:space="preserve">Total ovins de réforme </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</si>
  <si>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</si>
  <si>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</si>
  <si>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</si>
  <si>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 xml:space="preserve">Indice des prix d'achat des moyens de prod. agricole (IPAMPA) </t>
  </si>
  <si>
    <t>Aliments pour ovins caprins</t>
  </si>
  <si>
    <t>source : Agreste, Insee</t>
  </si>
  <si>
    <t>Aliments pour porcins</t>
  </si>
  <si>
    <t>Liste des onglets de ce classeur</t>
  </si>
  <si>
    <t>Evolution_abattages-total.ovin</t>
  </si>
  <si>
    <t>Evol_abattages_agneaux</t>
  </si>
  <si>
    <t>Evol_abattages_ovinsderéforme</t>
  </si>
  <si>
    <t>Evol_abattages_total.porc</t>
  </si>
  <si>
    <t>Evol_abattages_porc.charcutier</t>
  </si>
  <si>
    <t>cotations_agneauxcouverts_R</t>
  </si>
  <si>
    <t>IPAMPA_aliment_ovin_caprin</t>
  </si>
  <si>
    <t>cotations_porc.charcutier</t>
  </si>
  <si>
    <t>IPAMPA_aliment_porc</t>
  </si>
  <si>
    <t>Indice base 100 en 2020</t>
  </si>
  <si>
    <t>Les abattoirs de trois départements : Tarn, Aveyron, Hérault et  Lot concentrent 88% du total ovins de réforme abattus en 2024</t>
  </si>
  <si>
    <r>
      <t>Les abattoirs de trois départements : Tarn, Aveyron, Lot concentrent</t>
    </r>
    <r>
      <rPr>
        <b/>
        <i/>
        <sz val="14"/>
        <color indexed="24"/>
        <rFont val="Marianne"/>
        <family val="3"/>
      </rPr>
      <t xml:space="preserve"> </t>
    </r>
    <r>
      <rPr>
        <b/>
        <sz val="14"/>
        <color indexed="24"/>
        <rFont val="Marianne"/>
        <family val="3"/>
      </rPr>
      <t>76% du total ovins abattus en 2024</t>
    </r>
  </si>
  <si>
    <t>Les abattoirs de trois départements : Tarn, Aveyron et Lot concentrent 76% du total  agneaux abattus en 2024 en Occitanie</t>
  </si>
  <si>
    <t>Les abattoirs d'Aveyron,Tarn et Hautes-Pyrenées concentrent 85% du total porcs abattus en 2024</t>
  </si>
  <si>
    <t>Les abattoirs d'Aveyron,Tarn et Hautes-Pyrénées  concentrent 86% du total régional de porcs abattus en 2024</t>
  </si>
  <si>
    <t>Moyenne 2018-2022</t>
  </si>
  <si>
    <t>Evol.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</si>
</sst>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s>
  <fonts count="72">
    <font>
      <sz val="10"/>
      <name val="Arial"/>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b/>
      <sz val="10"/>
      <color indexed="24"/>
      <name val="Marianne"/>
      <family val="3"/>
    </font>
    <font>
      <sz val="10"/>
      <color indexed="23"/>
      <name val="Marianne"/>
      <family val="3"/>
    </font>
    <font>
      <sz val="8"/>
      <color indexed="23"/>
      <name val="Marianne"/>
      <family val="3"/>
    </font>
    <font>
      <sz val="8"/>
      <color indexed="21"/>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sz val="10"/>
      <color indexed="8"/>
      <name val="Marianne"/>
      <family val="3"/>
    </font>
    <font>
      <sz val="10"/>
      <color indexed="12"/>
      <name val="Marianne"/>
      <family val="3"/>
    </font>
    <font>
      <sz val="11"/>
      <color theme="1"/>
      <name val="Arial1"/>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0"/>
        <bgColor indexed="64"/>
      </patternFill>
    </fill>
  </fills>
  <borders count="58">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
      <left style="thin">
        <color rgb="FF000000"/>
      </left>
      <right style="thin">
        <color rgb="FF000000"/>
      </right>
      <top style="thin">
        <color rgb="FF000000"/>
      </top>
      <bottom style="thin">
        <color rgb="FF000000"/>
      </bottom>
      <diagonal/>
    </border>
  </borders>
  <cellStyleXfs count="7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6" fillId="0" borderId="0" applyNumberFormat="0" applyFill="0" applyBorder="0" applyAlignment="0" applyProtection="0"/>
    <xf numFmtId="0" fontId="7" fillId="25" borderId="1" applyNumberFormat="0" applyAlignment="0" applyProtection="0"/>
    <xf numFmtId="0" fontId="8" fillId="0" borderId="2" applyNumberFormat="0" applyFill="0" applyAlignment="0" applyProtection="0"/>
    <xf numFmtId="173" fontId="43" fillId="0" borderId="0"/>
    <xf numFmtId="0" fontId="39" fillId="26" borderId="3" applyNumberFormat="0" applyAlignment="0" applyProtection="0"/>
    <xf numFmtId="0" fontId="40" fillId="26" borderId="3" applyNumberFormat="0" applyAlignment="0" applyProtection="0"/>
    <xf numFmtId="173" fontId="43" fillId="0" borderId="0"/>
    <xf numFmtId="0" fontId="3" fillId="0" borderId="0" applyNumberFormat="0" applyFill="0" applyBorder="0" applyProtection="0">
      <alignment horizontal="center"/>
    </xf>
    <xf numFmtId="0" fontId="42" fillId="0" borderId="0" applyNumberFormat="0" applyFill="0" applyBorder="0" applyProtection="0">
      <alignment horizontal="center"/>
    </xf>
    <xf numFmtId="0" fontId="9" fillId="7" borderId="1" applyNumberFormat="0" applyAlignment="0" applyProtection="0"/>
    <xf numFmtId="0" fontId="42" fillId="0" borderId="0">
      <alignment horizontal="center"/>
    </xf>
    <xf numFmtId="0" fontId="42" fillId="0" borderId="0">
      <alignment horizontal="center" textRotation="90"/>
    </xf>
    <xf numFmtId="0" fontId="10" fillId="3" borderId="0" applyNumberFormat="0" applyBorder="0" applyAlignment="0" applyProtection="0"/>
    <xf numFmtId="0" fontId="11" fillId="27" borderId="0" applyNumberFormat="0" applyBorder="0" applyAlignment="0" applyProtection="0"/>
    <xf numFmtId="0" fontId="43" fillId="0" borderId="0"/>
    <xf numFmtId="0" fontId="40" fillId="0" borderId="0"/>
    <xf numFmtId="0" fontId="40" fillId="0" borderId="0"/>
    <xf numFmtId="9" fontId="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41" fillId="0" borderId="0"/>
    <xf numFmtId="164" fontId="41" fillId="0" borderId="0"/>
    <xf numFmtId="0" fontId="2" fillId="0" borderId="0" applyNumberFormat="0" applyFill="0" applyBorder="0" applyAlignment="0" applyProtection="0"/>
    <xf numFmtId="0" fontId="41" fillId="0" borderId="0" applyNumberFormat="0" applyFill="0" applyBorder="0" applyAlignment="0" applyProtection="0"/>
    <xf numFmtId="164" fontId="2" fillId="0" borderId="0" applyFill="0" applyBorder="0" applyAlignment="0" applyProtection="0"/>
    <xf numFmtId="164" fontId="41" fillId="0" borderId="0" applyFill="0" applyBorder="0" applyAlignment="0" applyProtection="0"/>
    <xf numFmtId="0" fontId="12" fillId="4" borderId="0" applyNumberFormat="0" applyBorder="0" applyAlignment="0" applyProtection="0"/>
    <xf numFmtId="0" fontId="13" fillId="25"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4" fillId="0" borderId="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3" fillId="0" borderId="0" applyNumberFormat="0" applyFill="0" applyBorder="0" applyProtection="0">
      <alignment horizontal="center" textRotation="90"/>
    </xf>
    <xf numFmtId="0" fontId="42" fillId="0" borderId="0" applyNumberFormat="0" applyFill="0" applyBorder="0" applyProtection="0">
      <alignment horizontal="center" textRotation="90"/>
    </xf>
    <xf numFmtId="0" fontId="19" fillId="0" borderId="8" applyNumberFormat="0" applyFill="0" applyAlignment="0" applyProtection="0"/>
    <xf numFmtId="0" fontId="20" fillId="28" borderId="4" applyNumberFormat="0" applyAlignment="0" applyProtection="0"/>
    <xf numFmtId="0" fontId="68" fillId="0" borderId="0"/>
    <xf numFmtId="0" fontId="1" fillId="0" borderId="0"/>
    <xf numFmtId="0" fontId="1" fillId="0" borderId="0"/>
    <xf numFmtId="0" fontId="71" fillId="0" borderId="57"/>
  </cellStyleXfs>
  <cellXfs count="320">
    <xf numFmtId="0" fontId="0" fillId="0" borderId="0" xfId="0"/>
    <xf numFmtId="0" fontId="0" fillId="29" borderId="0" xfId="0" applyFill="1"/>
    <xf numFmtId="0" fontId="0" fillId="29" borderId="0" xfId="0" applyFill="1" applyAlignment="1">
      <alignment horizontal="center"/>
    </xf>
    <xf numFmtId="0" fontId="22" fillId="29" borderId="0" xfId="0" applyFont="1" applyFill="1" applyAlignment="1">
      <alignment vertical="center"/>
    </xf>
    <xf numFmtId="0" fontId="22" fillId="29" borderId="0" xfId="0" applyFont="1" applyFill="1"/>
    <xf numFmtId="0" fontId="23" fillId="29" borderId="0" xfId="0" applyFont="1" applyFill="1"/>
    <xf numFmtId="0" fontId="23" fillId="29" borderId="0" xfId="0" applyFont="1" applyFill="1" applyBorder="1"/>
    <xf numFmtId="165" fontId="23" fillId="29" borderId="0" xfId="0" applyNumberFormat="1" applyFont="1" applyFill="1"/>
    <xf numFmtId="165" fontId="23" fillId="29" borderId="0" xfId="0" applyNumberFormat="1" applyFont="1" applyFill="1" applyAlignment="1">
      <alignment horizontal="left"/>
    </xf>
    <xf numFmtId="167" fontId="0" fillId="29" borderId="0" xfId="0" applyNumberFormat="1" applyFill="1"/>
    <xf numFmtId="168" fontId="23" fillId="29" borderId="0" xfId="0" applyNumberFormat="1" applyFont="1" applyFill="1"/>
    <xf numFmtId="167" fontId="23"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28" fillId="29" borderId="0" xfId="0" applyFont="1" applyFill="1"/>
    <xf numFmtId="2" fontId="0" fillId="29" borderId="0" xfId="0" applyNumberFormat="1" applyFill="1" applyAlignment="1">
      <alignment shrinkToFit="1"/>
    </xf>
    <xf numFmtId="0" fontId="30" fillId="29" borderId="0" xfId="0" applyFont="1" applyFill="1" applyAlignment="1">
      <alignment horizontal="center"/>
    </xf>
    <xf numFmtId="0" fontId="32" fillId="29" borderId="0" xfId="0" applyFont="1" applyFill="1"/>
    <xf numFmtId="0" fontId="33" fillId="29" borderId="0" xfId="0" applyFont="1" applyFill="1" applyBorder="1" applyAlignment="1">
      <alignment horizontal="center" vertical="center" wrapText="1"/>
    </xf>
    <xf numFmtId="169" fontId="23" fillId="29" borderId="10" xfId="0" applyNumberFormat="1" applyFont="1" applyFill="1" applyBorder="1" applyAlignment="1">
      <alignment horizontal="right" vertical="center"/>
    </xf>
    <xf numFmtId="4" fontId="23" fillId="29" borderId="11" xfId="0" applyNumberFormat="1" applyFont="1" applyFill="1" applyBorder="1" applyAlignment="1">
      <alignment horizontal="center"/>
    </xf>
    <xf numFmtId="169" fontId="23" fillId="29" borderId="11" xfId="0" applyNumberFormat="1" applyFont="1" applyFill="1" applyBorder="1" applyAlignment="1">
      <alignment horizontal="right" vertical="center"/>
    </xf>
    <xf numFmtId="168" fontId="23" fillId="29" borderId="0" xfId="0" applyNumberFormat="1" applyFont="1" applyFill="1" applyBorder="1"/>
    <xf numFmtId="169" fontId="23" fillId="29" borderId="12" xfId="0" applyNumberFormat="1" applyFont="1" applyFill="1" applyBorder="1" applyAlignment="1">
      <alignment horizontal="right" vertical="center"/>
    </xf>
    <xf numFmtId="4" fontId="23" fillId="29" borderId="12" xfId="0" applyNumberFormat="1" applyFont="1" applyFill="1" applyBorder="1" applyAlignment="1">
      <alignment horizontal="center"/>
    </xf>
    <xf numFmtId="4" fontId="23" fillId="29" borderId="10" xfId="0" applyNumberFormat="1" applyFont="1" applyFill="1" applyBorder="1" applyAlignment="1">
      <alignment horizontal="center"/>
    </xf>
    <xf numFmtId="0" fontId="34" fillId="29" borderId="0" xfId="0" applyFont="1" applyFill="1" applyAlignment="1"/>
    <xf numFmtId="0" fontId="25" fillId="29" borderId="0" xfId="0" applyFont="1" applyFill="1"/>
    <xf numFmtId="2" fontId="23" fillId="29" borderId="11" xfId="0" applyNumberFormat="1" applyFont="1" applyFill="1" applyBorder="1" applyAlignment="1">
      <alignment horizontal="center"/>
    </xf>
    <xf numFmtId="2" fontId="0" fillId="29" borderId="0" xfId="0" applyNumberFormat="1" applyFill="1"/>
    <xf numFmtId="165" fontId="0" fillId="29" borderId="0" xfId="0" applyNumberFormat="1" applyFill="1"/>
    <xf numFmtId="171" fontId="23" fillId="29" borderId="0" xfId="0" applyNumberFormat="1" applyFont="1" applyFill="1"/>
    <xf numFmtId="0" fontId="21" fillId="29" borderId="0" xfId="0" applyFont="1" applyFill="1"/>
    <xf numFmtId="168" fontId="23" fillId="29" borderId="0" xfId="0" applyNumberFormat="1" applyFont="1" applyFill="1" applyAlignment="1">
      <alignment horizontal="left"/>
    </xf>
    <xf numFmtId="0" fontId="37" fillId="29" borderId="0" xfId="0" applyFont="1" applyFill="1" applyAlignment="1">
      <alignment horizontal="left"/>
    </xf>
    <xf numFmtId="0" fontId="29" fillId="29" borderId="0" xfId="0" applyFont="1" applyFill="1"/>
    <xf numFmtId="0" fontId="31" fillId="29" borderId="0" xfId="0" applyFont="1" applyFill="1"/>
    <xf numFmtId="0" fontId="37" fillId="29" borderId="0" xfId="0" applyFont="1" applyFill="1" applyAlignment="1">
      <alignment horizontal="center"/>
    </xf>
    <xf numFmtId="0" fontId="24" fillId="29" borderId="0" xfId="0" applyFont="1" applyFill="1" applyBorder="1" applyAlignment="1">
      <alignment horizontal="center" vertical="center" wrapText="1"/>
    </xf>
    <xf numFmtId="0" fontId="23" fillId="29" borderId="0" xfId="0" applyFont="1" applyFill="1" applyBorder="1" applyAlignment="1">
      <alignment horizontal="right"/>
    </xf>
    <xf numFmtId="0" fontId="23" fillId="29" borderId="0" xfId="0" applyFont="1" applyFill="1" applyBorder="1" applyAlignment="1">
      <alignment horizontal="center" vertical="center" wrapText="1"/>
    </xf>
    <xf numFmtId="172" fontId="23" fillId="29" borderId="10" xfId="0" applyNumberFormat="1" applyFont="1" applyFill="1" applyBorder="1" applyAlignment="1">
      <alignment horizontal="center" vertical="center"/>
    </xf>
    <xf numFmtId="4" fontId="23" fillId="29" borderId="0" xfId="0" applyNumberFormat="1" applyFont="1" applyFill="1" applyBorder="1" applyAlignment="1">
      <alignment horizontal="center"/>
    </xf>
    <xf numFmtId="172" fontId="23" fillId="29" borderId="11" xfId="0" applyNumberFormat="1" applyFont="1" applyFill="1" applyBorder="1" applyAlignment="1">
      <alignment horizontal="center" vertical="center"/>
    </xf>
    <xf numFmtId="0" fontId="25" fillId="29" borderId="0" xfId="0" applyFont="1" applyFill="1" applyBorder="1"/>
    <xf numFmtId="172" fontId="23" fillId="29" borderId="12" xfId="0" applyNumberFormat="1" applyFont="1" applyFill="1" applyBorder="1" applyAlignment="1">
      <alignment horizontal="center" vertical="center"/>
    </xf>
    <xf numFmtId="0" fontId="23" fillId="29" borderId="0" xfId="0" applyFont="1" applyFill="1" applyBorder="1" applyAlignment="1">
      <alignment horizontal="center"/>
    </xf>
    <xf numFmtId="0" fontId="23" fillId="29" borderId="0" xfId="0" applyFont="1" applyFill="1" applyAlignment="1">
      <alignment horizontal="center"/>
    </xf>
    <xf numFmtId="0" fontId="23" fillId="29" borderId="0" xfId="0" applyFont="1" applyFill="1" applyBorder="1" applyAlignment="1">
      <alignment horizontal="center" vertical="center"/>
    </xf>
    <xf numFmtId="0" fontId="23" fillId="29" borderId="0" xfId="0" applyFont="1" applyFill="1" applyAlignment="1">
      <alignment horizontal="center" vertical="center"/>
    </xf>
    <xf numFmtId="0" fontId="25" fillId="29" borderId="0" xfId="0" applyFont="1" applyFill="1" applyBorder="1" applyAlignment="1">
      <alignment horizontal="left" vertical="center" wrapText="1"/>
    </xf>
    <xf numFmtId="0" fontId="35" fillId="29" borderId="0" xfId="0" applyFont="1" applyFill="1" applyBorder="1" applyAlignment="1">
      <alignment vertical="center"/>
    </xf>
    <xf numFmtId="0" fontId="23" fillId="29" borderId="0" xfId="0" applyFont="1" applyFill="1" applyBorder="1" applyAlignment="1">
      <alignment horizontal="right" vertical="center" wrapText="1"/>
    </xf>
    <xf numFmtId="0" fontId="23" fillId="29" borderId="0" xfId="0" applyFont="1" applyFill="1" applyBorder="1" applyAlignment="1">
      <alignment vertical="center"/>
    </xf>
    <xf numFmtId="0" fontId="23" fillId="29" borderId="0" xfId="0" applyFont="1" applyFill="1" applyBorder="1" applyAlignment="1">
      <alignment horizontal="center" wrapText="1"/>
    </xf>
    <xf numFmtId="2" fontId="23" fillId="29" borderId="0" xfId="0" applyNumberFormat="1" applyFont="1" applyFill="1" applyBorder="1" applyAlignment="1">
      <alignment horizontal="center"/>
    </xf>
    <xf numFmtId="0" fontId="38" fillId="29" borderId="0" xfId="0" applyFont="1" applyFill="1"/>
    <xf numFmtId="172" fontId="23" fillId="29" borderId="0" xfId="0" applyNumberFormat="1" applyFont="1" applyFill="1" applyAlignment="1">
      <alignment horizontal="center" vertical="center"/>
    </xf>
    <xf numFmtId="0" fontId="26" fillId="29" borderId="0" xfId="0" applyFont="1" applyFill="1" applyBorder="1" applyAlignment="1">
      <alignment horizontal="center"/>
    </xf>
    <xf numFmtId="0" fontId="36" fillId="29" borderId="0" xfId="0" applyFont="1" applyFill="1" applyBorder="1" applyAlignment="1">
      <alignment horizontal="left" wrapText="1"/>
    </xf>
    <xf numFmtId="166" fontId="23" fillId="29" borderId="0" xfId="0" applyNumberFormat="1" applyFont="1" applyFill="1"/>
    <xf numFmtId="167" fontId="23" fillId="29" borderId="0" xfId="0" applyNumberFormat="1" applyFont="1" applyFill="1" applyBorder="1" applyAlignment="1">
      <alignment horizontal="center"/>
    </xf>
    <xf numFmtId="166" fontId="23" fillId="29" borderId="0" xfId="0" applyNumberFormat="1" applyFont="1" applyFill="1" applyBorder="1"/>
    <xf numFmtId="165" fontId="23" fillId="29" borderId="0" xfId="0" applyNumberFormat="1" applyFont="1" applyFill="1" applyBorder="1"/>
    <xf numFmtId="10" fontId="23" fillId="29" borderId="0" xfId="0" applyNumberFormat="1" applyFont="1" applyFill="1" applyBorder="1" applyAlignment="1">
      <alignment horizontal="center"/>
    </xf>
    <xf numFmtId="9" fontId="1" fillId="29" borderId="0" xfId="48" applyFill="1"/>
    <xf numFmtId="0" fontId="23" fillId="29" borderId="0" xfId="47" applyFont="1" applyFill="1" applyAlignment="1">
      <alignment horizontal="left"/>
    </xf>
    <xf numFmtId="0" fontId="45" fillId="29" borderId="0" xfId="47" applyFont="1" applyFill="1" applyAlignment="1">
      <alignment horizontal="left"/>
    </xf>
    <xf numFmtId="167" fontId="23" fillId="29" borderId="0" xfId="47" applyNumberFormat="1" applyFont="1" applyFill="1" applyAlignment="1">
      <alignment horizontal="left"/>
    </xf>
    <xf numFmtId="165" fontId="23" fillId="29" borderId="0" xfId="47" applyNumberFormat="1" applyFont="1" applyFill="1" applyAlignment="1">
      <alignment horizontal="left"/>
    </xf>
    <xf numFmtId="0" fontId="46" fillId="29" borderId="0" xfId="0" applyFont="1" applyFill="1"/>
    <xf numFmtId="167" fontId="46" fillId="29" borderId="9" xfId="0" applyNumberFormat="1" applyFont="1" applyFill="1" applyBorder="1" applyAlignment="1">
      <alignment horizontal="center"/>
    </xf>
    <xf numFmtId="166" fontId="46" fillId="29" borderId="11" xfId="0" applyNumberFormat="1" applyFont="1" applyFill="1" applyBorder="1" applyAlignment="1">
      <alignment horizontal="center"/>
    </xf>
    <xf numFmtId="0" fontId="47" fillId="29" borderId="0" xfId="0" applyFont="1" applyFill="1"/>
    <xf numFmtId="0" fontId="47" fillId="29" borderId="0" xfId="0" applyFont="1" applyFill="1" applyAlignment="1">
      <alignment horizontal="center"/>
    </xf>
    <xf numFmtId="0" fontId="48" fillId="29" borderId="0" xfId="0" applyFont="1" applyFill="1" applyAlignment="1">
      <alignment vertical="center"/>
    </xf>
    <xf numFmtId="0" fontId="48" fillId="29" borderId="0" xfId="0" applyFont="1" applyFill="1"/>
    <xf numFmtId="0" fontId="48" fillId="29" borderId="0" xfId="0" applyFont="1" applyFill="1" applyAlignment="1">
      <alignment horizontal="center"/>
    </xf>
    <xf numFmtId="0" fontId="49" fillId="29" borderId="0" xfId="0" applyFont="1" applyFill="1" applyBorder="1" applyAlignment="1">
      <alignment horizontal="left"/>
    </xf>
    <xf numFmtId="2" fontId="50" fillId="29" borderId="0" xfId="0" applyNumberFormat="1" applyFont="1" applyFill="1" applyBorder="1" applyAlignment="1">
      <alignment horizontal="left" vertical="center"/>
    </xf>
    <xf numFmtId="0" fontId="50" fillId="29" borderId="0" xfId="0" applyFont="1" applyFill="1" applyBorder="1" applyAlignment="1">
      <alignment horizontal="left" vertical="center"/>
    </xf>
    <xf numFmtId="0" fontId="50" fillId="29" borderId="0" xfId="0" applyFont="1" applyFill="1" applyAlignment="1">
      <alignment horizontal="left" vertical="center"/>
    </xf>
    <xf numFmtId="0" fontId="47" fillId="29" borderId="0" xfId="0" applyFont="1" applyFill="1" applyAlignment="1"/>
    <xf numFmtId="0" fontId="46" fillId="29" borderId="0" xfId="0" applyFont="1" applyFill="1" applyBorder="1"/>
    <xf numFmtId="165" fontId="46" fillId="29" borderId="0" xfId="0" applyNumberFormat="1" applyFont="1" applyFill="1"/>
    <xf numFmtId="167" fontId="47" fillId="29" borderId="0" xfId="0" applyNumberFormat="1" applyFont="1" applyFill="1"/>
    <xf numFmtId="0" fontId="52" fillId="29" borderId="0" xfId="0" applyFont="1" applyFill="1" applyBorder="1" applyAlignment="1">
      <alignment horizontal="center"/>
    </xf>
    <xf numFmtId="2" fontId="50" fillId="29" borderId="0" xfId="0" applyNumberFormat="1" applyFont="1" applyFill="1" applyAlignment="1">
      <alignment horizontal="left" vertical="center"/>
    </xf>
    <xf numFmtId="2" fontId="47" fillId="29" borderId="0" xfId="0" applyNumberFormat="1" applyFont="1" applyFill="1" applyAlignment="1"/>
    <xf numFmtId="0" fontId="47" fillId="29" borderId="0" xfId="0" applyFont="1" applyFill="1" applyAlignment="1">
      <alignment horizontal="left"/>
    </xf>
    <xf numFmtId="167" fontId="46" fillId="29" borderId="13" xfId="0" applyNumberFormat="1" applyFont="1" applyFill="1" applyBorder="1" applyAlignment="1">
      <alignment horizontal="center"/>
    </xf>
    <xf numFmtId="0" fontId="46" fillId="29" borderId="14" xfId="0" applyFont="1" applyFill="1" applyBorder="1"/>
    <xf numFmtId="0" fontId="46" fillId="29" borderId="15" xfId="0" applyFont="1" applyFill="1" applyBorder="1"/>
    <xf numFmtId="0" fontId="46" fillId="29" borderId="16" xfId="0" applyFont="1" applyFill="1" applyBorder="1"/>
    <xf numFmtId="0" fontId="46" fillId="29" borderId="17" xfId="0" applyFont="1" applyFill="1" applyBorder="1"/>
    <xf numFmtId="10" fontId="46" fillId="29" borderId="0" xfId="0" applyNumberFormat="1" applyFont="1" applyFill="1" applyBorder="1" applyAlignment="1">
      <alignment horizontal="center"/>
    </xf>
    <xf numFmtId="2" fontId="55" fillId="29" borderId="0" xfId="0" applyNumberFormat="1" applyFont="1" applyFill="1" applyBorder="1" applyAlignment="1">
      <alignment horizontal="left" vertical="center"/>
    </xf>
    <xf numFmtId="9" fontId="55" fillId="29" borderId="0" xfId="0" applyNumberFormat="1" applyFont="1" applyFill="1" applyBorder="1" applyAlignment="1">
      <alignment horizontal="center" vertical="center"/>
    </xf>
    <xf numFmtId="0" fontId="54" fillId="29" borderId="0" xfId="0" applyFont="1" applyFill="1" applyBorder="1" applyAlignment="1">
      <alignment horizontal="left" wrapText="1"/>
    </xf>
    <xf numFmtId="0" fontId="46" fillId="29" borderId="9" xfId="0" applyFont="1" applyFill="1" applyBorder="1"/>
    <xf numFmtId="9" fontId="46" fillId="29" borderId="18" xfId="48" applyFont="1" applyFill="1" applyBorder="1" applyAlignment="1">
      <alignment horizontal="center"/>
    </xf>
    <xf numFmtId="167" fontId="46" fillId="29" borderId="0" xfId="0" applyNumberFormat="1" applyFont="1" applyFill="1"/>
    <xf numFmtId="9" fontId="47" fillId="29" borderId="0" xfId="48" applyFont="1" applyFill="1"/>
    <xf numFmtId="0" fontId="46" fillId="29" borderId="0" xfId="47" applyFont="1" applyFill="1" applyAlignment="1">
      <alignment horizontal="left"/>
    </xf>
    <xf numFmtId="0" fontId="57" fillId="29" borderId="0" xfId="47" applyFont="1" applyFill="1" applyAlignment="1">
      <alignment horizontal="left"/>
    </xf>
    <xf numFmtId="168" fontId="46" fillId="29" borderId="0" xfId="0" applyNumberFormat="1" applyFont="1" applyFill="1" applyAlignment="1">
      <alignment horizontal="left"/>
    </xf>
    <xf numFmtId="168" fontId="46" fillId="29" borderId="0" xfId="0" applyNumberFormat="1" applyFont="1" applyFill="1"/>
    <xf numFmtId="167" fontId="46" fillId="29" borderId="0" xfId="47" applyNumberFormat="1" applyFont="1" applyFill="1" applyAlignment="1">
      <alignment horizontal="left"/>
    </xf>
    <xf numFmtId="165" fontId="46" fillId="29" borderId="0" xfId="47" applyNumberFormat="1" applyFont="1" applyFill="1" applyAlignment="1">
      <alignment horizontal="left"/>
    </xf>
    <xf numFmtId="0" fontId="58" fillId="29" borderId="0" xfId="0" applyFont="1" applyFill="1" applyBorder="1" applyAlignment="1">
      <alignment horizontal="center"/>
    </xf>
    <xf numFmtId="3" fontId="0" fillId="29" borderId="0" xfId="0" applyNumberFormat="1" applyFill="1"/>
    <xf numFmtId="3" fontId="47" fillId="29" borderId="0" xfId="0" applyNumberFormat="1" applyFont="1" applyFill="1"/>
    <xf numFmtId="174" fontId="1" fillId="29" borderId="0" xfId="48" applyNumberFormat="1" applyFill="1"/>
    <xf numFmtId="9" fontId="1" fillId="29" borderId="0" xfId="48" applyFill="1" applyBorder="1"/>
    <xf numFmtId="169" fontId="47" fillId="29" borderId="0" xfId="0" applyNumberFormat="1" applyFont="1" applyFill="1" applyAlignment="1">
      <alignment horizontal="right" vertical="center"/>
    </xf>
    <xf numFmtId="169" fontId="48" fillId="29" borderId="0" xfId="0" applyNumberFormat="1" applyFont="1" applyFill="1" applyAlignment="1">
      <alignment horizontal="right" vertical="center"/>
    </xf>
    <xf numFmtId="0" fontId="59" fillId="29" borderId="0" xfId="0" applyFont="1" applyFill="1" applyAlignment="1">
      <alignment horizontal="left"/>
    </xf>
    <xf numFmtId="169" fontId="59" fillId="29" borderId="0" xfId="0" applyNumberFormat="1" applyFont="1" applyFill="1" applyAlignment="1">
      <alignment horizontal="right" vertical="center"/>
    </xf>
    <xf numFmtId="2" fontId="50" fillId="29" borderId="0" xfId="0" applyNumberFormat="1" applyFont="1" applyFill="1" applyBorder="1" applyAlignment="1">
      <alignment horizontal="left" vertical="center" shrinkToFit="1"/>
    </xf>
    <xf numFmtId="2" fontId="50" fillId="29" borderId="0" xfId="0" applyNumberFormat="1" applyFont="1" applyFill="1" applyAlignment="1">
      <alignment horizontal="center" vertical="center" shrinkToFit="1"/>
    </xf>
    <xf numFmtId="2" fontId="47" fillId="29" borderId="0" xfId="0" applyNumberFormat="1" applyFont="1" applyFill="1" applyAlignment="1">
      <alignment horizontal="justify" shrinkToFit="1"/>
    </xf>
    <xf numFmtId="2" fontId="47" fillId="29" borderId="0" xfId="0" applyNumberFormat="1" applyFont="1" applyFill="1" applyAlignment="1">
      <alignment shrinkToFit="1"/>
    </xf>
    <xf numFmtId="0" fontId="55" fillId="29" borderId="0" xfId="0" applyFont="1" applyFill="1" applyAlignment="1">
      <alignment horizontal="left"/>
    </xf>
    <xf numFmtId="0" fontId="55" fillId="29" borderId="0" xfId="0" applyFont="1" applyFill="1" applyAlignment="1">
      <alignment horizontal="center"/>
    </xf>
    <xf numFmtId="0" fontId="62" fillId="29" borderId="0" xfId="0" applyFont="1" applyFill="1"/>
    <xf numFmtId="169" fontId="46" fillId="29" borderId="10" xfId="0" applyNumberFormat="1" applyFont="1" applyFill="1" applyBorder="1" applyAlignment="1">
      <alignment horizontal="right" vertical="center"/>
    </xf>
    <xf numFmtId="4" fontId="46" fillId="29" borderId="11" xfId="0" applyNumberFormat="1" applyFont="1" applyFill="1" applyBorder="1" applyAlignment="1">
      <alignment horizontal="center"/>
    </xf>
    <xf numFmtId="169" fontId="46" fillId="29" borderId="11" xfId="0" applyNumberFormat="1" applyFont="1" applyFill="1" applyBorder="1" applyAlignment="1">
      <alignment horizontal="right" vertical="center"/>
    </xf>
    <xf numFmtId="169" fontId="46" fillId="29" borderId="12" xfId="0" applyNumberFormat="1" applyFont="1" applyFill="1" applyBorder="1" applyAlignment="1">
      <alignment horizontal="right" vertical="center"/>
    </xf>
    <xf numFmtId="4" fontId="46" fillId="29" borderId="12" xfId="0" applyNumberFormat="1" applyFont="1" applyFill="1" applyBorder="1" applyAlignment="1">
      <alignment horizontal="center"/>
    </xf>
    <xf numFmtId="4" fontId="46" fillId="29" borderId="10" xfId="0" applyNumberFormat="1" applyFont="1" applyFill="1" applyBorder="1" applyAlignment="1">
      <alignment horizontal="center"/>
    </xf>
    <xf numFmtId="0" fontId="46" fillId="29" borderId="10" xfId="0" applyFont="1" applyFill="1" applyBorder="1" applyAlignment="1">
      <alignment horizontal="center"/>
    </xf>
    <xf numFmtId="0" fontId="46" fillId="29" borderId="11" xfId="0" applyFont="1" applyFill="1" applyBorder="1" applyAlignment="1">
      <alignment horizontal="center"/>
    </xf>
    <xf numFmtId="0" fontId="46" fillId="29" borderId="12" xfId="0" applyFont="1" applyFill="1" applyBorder="1" applyAlignment="1">
      <alignment horizontal="center" vertical="center"/>
    </xf>
    <xf numFmtId="0" fontId="64" fillId="29" borderId="0" xfId="0" applyFont="1" applyFill="1" applyAlignment="1"/>
    <xf numFmtId="0" fontId="46" fillId="29" borderId="11" xfId="0" applyFont="1" applyFill="1" applyBorder="1" applyAlignment="1">
      <alignment horizontal="center" vertical="center" wrapText="1"/>
    </xf>
    <xf numFmtId="168" fontId="46" fillId="29" borderId="0" xfId="0" applyNumberFormat="1" applyFont="1" applyFill="1" applyBorder="1"/>
    <xf numFmtId="0" fontId="46" fillId="29" borderId="11" xfId="0" applyFont="1" applyFill="1" applyBorder="1" applyAlignment="1">
      <alignment horizontal="center" wrapText="1"/>
    </xf>
    <xf numFmtId="2" fontId="46" fillId="29" borderId="11" xfId="0" applyNumberFormat="1" applyFont="1" applyFill="1" applyBorder="1" applyAlignment="1">
      <alignment horizontal="center"/>
    </xf>
    <xf numFmtId="2" fontId="46" fillId="29" borderId="0" xfId="0" applyNumberFormat="1" applyFont="1" applyFill="1"/>
    <xf numFmtId="2" fontId="46" fillId="29" borderId="12" xfId="0" applyNumberFormat="1" applyFont="1" applyFill="1" applyBorder="1" applyAlignment="1">
      <alignment horizontal="center"/>
    </xf>
    <xf numFmtId="2" fontId="46" fillId="29" borderId="10" xfId="0" applyNumberFormat="1" applyFont="1" applyFill="1" applyBorder="1" applyAlignment="1">
      <alignment horizontal="center"/>
    </xf>
    <xf numFmtId="2" fontId="66" fillId="29" borderId="0" xfId="0" applyNumberFormat="1" applyFont="1" applyFill="1"/>
    <xf numFmtId="0" fontId="66" fillId="29" borderId="0" xfId="0" applyFont="1" applyFill="1"/>
    <xf numFmtId="2" fontId="67" fillId="29" borderId="0" xfId="0" applyNumberFormat="1" applyFont="1" applyFill="1"/>
    <xf numFmtId="0" fontId="67" fillId="29" borderId="0" xfId="0" applyFont="1" applyFill="1"/>
    <xf numFmtId="170" fontId="46" fillId="29" borderId="0" xfId="0" applyNumberFormat="1" applyFont="1" applyFill="1"/>
    <xf numFmtId="0" fontId="46" fillId="29" borderId="12" xfId="0" applyFont="1" applyFill="1" applyBorder="1" applyAlignment="1">
      <alignment horizontal="center"/>
    </xf>
    <xf numFmtId="2" fontId="47" fillId="29" borderId="0" xfId="0" applyNumberFormat="1" applyFont="1" applyFill="1"/>
    <xf numFmtId="169" fontId="46" fillId="29" borderId="0" xfId="0" applyNumberFormat="1" applyFont="1" applyFill="1" applyBorder="1" applyAlignment="1">
      <alignment horizontal="right" vertical="center"/>
    </xf>
    <xf numFmtId="4" fontId="46" fillId="29" borderId="0" xfId="0" applyNumberFormat="1" applyFont="1" applyFill="1" applyAlignment="1">
      <alignment horizontal="center"/>
    </xf>
    <xf numFmtId="168" fontId="46" fillId="29" borderId="18" xfId="0" applyNumberFormat="1" applyFont="1" applyFill="1" applyBorder="1" applyAlignment="1">
      <alignment horizontal="center"/>
    </xf>
    <xf numFmtId="0" fontId="47" fillId="29" borderId="14" xfId="0" applyFont="1" applyFill="1" applyBorder="1"/>
    <xf numFmtId="0" fontId="47" fillId="29" borderId="15" xfId="0" applyFont="1" applyFill="1" applyBorder="1"/>
    <xf numFmtId="0" fontId="47" fillId="29" borderId="14" xfId="0" applyFont="1" applyFill="1" applyBorder="1" applyAlignment="1">
      <alignment horizontal="left" vertical="center" wrapText="1"/>
    </xf>
    <xf numFmtId="0" fontId="65" fillId="29" borderId="14" xfId="0" applyFont="1" applyFill="1" applyBorder="1" applyAlignment="1">
      <alignment vertical="center"/>
    </xf>
    <xf numFmtId="0" fontId="47" fillId="29" borderId="23" xfId="0" applyFont="1" applyFill="1" applyBorder="1"/>
    <xf numFmtId="169" fontId="46" fillId="29" borderId="24" xfId="0" applyNumberFormat="1" applyFont="1" applyFill="1" applyBorder="1" applyAlignment="1">
      <alignment horizontal="right" vertical="center"/>
    </xf>
    <xf numFmtId="4" fontId="46" fillId="29" borderId="24" xfId="0" applyNumberFormat="1" applyFont="1" applyFill="1" applyBorder="1" applyAlignment="1">
      <alignment horizontal="center"/>
    </xf>
    <xf numFmtId="0" fontId="46" fillId="29" borderId="24" xfId="0" applyFont="1" applyFill="1" applyBorder="1" applyAlignment="1">
      <alignment horizontal="center"/>
    </xf>
    <xf numFmtId="168" fontId="46" fillId="29" borderId="25" xfId="0" applyNumberFormat="1" applyFont="1" applyFill="1" applyBorder="1" applyAlignment="1">
      <alignment horizontal="center"/>
    </xf>
    <xf numFmtId="0" fontId="51" fillId="29" borderId="26" xfId="0" applyFont="1" applyFill="1" applyBorder="1" applyAlignment="1">
      <alignment horizontal="center" vertical="center" wrapText="1"/>
    </xf>
    <xf numFmtId="169" fontId="51" fillId="29" borderId="27" xfId="0" applyNumberFormat="1" applyFont="1" applyFill="1" applyBorder="1" applyAlignment="1">
      <alignment horizontal="center" vertical="center"/>
    </xf>
    <xf numFmtId="170" fontId="63" fillId="29" borderId="27" xfId="0" applyNumberFormat="1" applyFont="1" applyFill="1" applyBorder="1" applyAlignment="1">
      <alignment horizontal="center" vertical="center" wrapText="1"/>
    </xf>
    <xf numFmtId="0" fontId="63" fillId="29" borderId="27" xfId="0" applyFont="1" applyFill="1" applyBorder="1" applyAlignment="1">
      <alignment horizontal="center" vertical="center"/>
    </xf>
    <xf numFmtId="0" fontId="63" fillId="29" borderId="28" xfId="0" applyFont="1" applyFill="1" applyBorder="1" applyAlignment="1">
      <alignment horizontal="center" vertical="center" wrapText="1"/>
    </xf>
    <xf numFmtId="0" fontId="24" fillId="29" borderId="26" xfId="0" applyFont="1" applyFill="1" applyBorder="1" applyAlignment="1">
      <alignment horizontal="center" vertical="center" wrapText="1"/>
    </xf>
    <xf numFmtId="169" fontId="24" fillId="29" borderId="27" xfId="0" applyNumberFormat="1" applyFont="1" applyFill="1" applyBorder="1" applyAlignment="1">
      <alignment horizontal="center" vertical="center"/>
    </xf>
    <xf numFmtId="0" fontId="33" fillId="29" borderId="27" xfId="0" applyFont="1" applyFill="1" applyBorder="1" applyAlignment="1">
      <alignment horizontal="center" vertical="center" wrapText="1"/>
    </xf>
    <xf numFmtId="0" fontId="33" fillId="29" borderId="27" xfId="0" applyFont="1" applyFill="1" applyBorder="1" applyAlignment="1">
      <alignment horizontal="center" vertical="center"/>
    </xf>
    <xf numFmtId="0" fontId="25" fillId="29" borderId="14" xfId="0" applyFont="1" applyFill="1" applyBorder="1"/>
    <xf numFmtId="0" fontId="25" fillId="29" borderId="15" xfId="0" applyFont="1" applyFill="1" applyBorder="1"/>
    <xf numFmtId="0" fontId="25" fillId="29" borderId="14" xfId="0" applyFont="1" applyFill="1" applyBorder="1" applyAlignment="1">
      <alignment horizontal="left" vertical="center" wrapText="1"/>
    </xf>
    <xf numFmtId="0" fontId="35" fillId="29" borderId="14" xfId="0" applyFont="1" applyFill="1" applyBorder="1" applyAlignment="1">
      <alignment vertical="center"/>
    </xf>
    <xf numFmtId="168" fontId="23" fillId="29" borderId="18" xfId="0" applyNumberFormat="1" applyFont="1" applyFill="1" applyBorder="1"/>
    <xf numFmtId="0" fontId="25" fillId="29" borderId="23" xfId="0" applyFont="1" applyFill="1" applyBorder="1"/>
    <xf numFmtId="169" fontId="23" fillId="29" borderId="24" xfId="0" applyNumberFormat="1" applyFont="1" applyFill="1" applyBorder="1" applyAlignment="1">
      <alignment horizontal="right" vertical="center"/>
    </xf>
    <xf numFmtId="4" fontId="23" fillId="29" borderId="24" xfId="0" applyNumberFormat="1" applyFont="1" applyFill="1" applyBorder="1" applyAlignment="1">
      <alignment horizontal="center"/>
    </xf>
    <xf numFmtId="172" fontId="23" fillId="29" borderId="24" xfId="0" applyNumberFormat="1" applyFont="1" applyFill="1" applyBorder="1" applyAlignment="1">
      <alignment horizontal="center" vertical="center"/>
    </xf>
    <xf numFmtId="168" fontId="23" fillId="29" borderId="25" xfId="0" applyNumberFormat="1" applyFont="1" applyFill="1" applyBorder="1"/>
    <xf numFmtId="9" fontId="47" fillId="29" borderId="0" xfId="0" applyNumberFormat="1" applyFont="1" applyFill="1"/>
    <xf numFmtId="4" fontId="46" fillId="29" borderId="33" xfId="0" applyNumberFormat="1" applyFont="1" applyFill="1" applyBorder="1" applyAlignment="1">
      <alignment horizontal="center"/>
    </xf>
    <xf numFmtId="4" fontId="46" fillId="29" borderId="34" xfId="0" applyNumberFormat="1" applyFont="1" applyFill="1" applyBorder="1" applyAlignment="1">
      <alignment horizontal="center"/>
    </xf>
    <xf numFmtId="4" fontId="46" fillId="29" borderId="35" xfId="0" applyNumberFormat="1" applyFont="1" applyFill="1" applyBorder="1" applyAlignment="1">
      <alignment horizontal="center"/>
    </xf>
    <xf numFmtId="0" fontId="46" fillId="29" borderId="35" xfId="0" applyFont="1" applyFill="1" applyBorder="1" applyAlignment="1">
      <alignment horizontal="center"/>
    </xf>
    <xf numFmtId="0" fontId="46" fillId="29" borderId="33" xfId="0" applyFont="1" applyFill="1" applyBorder="1" applyAlignment="1">
      <alignment horizontal="center"/>
    </xf>
    <xf numFmtId="0" fontId="46" fillId="29" borderId="34" xfId="0" applyFont="1" applyFill="1" applyBorder="1" applyAlignment="1">
      <alignment horizontal="center" vertical="center"/>
    </xf>
    <xf numFmtId="0" fontId="46" fillId="29" borderId="33" xfId="0" applyFont="1" applyFill="1" applyBorder="1" applyAlignment="1">
      <alignment horizontal="center" vertical="center" wrapText="1"/>
    </xf>
    <xf numFmtId="0" fontId="46" fillId="29" borderId="33" xfId="0" applyFont="1" applyFill="1" applyBorder="1" applyAlignment="1">
      <alignment horizontal="center" wrapText="1"/>
    </xf>
    <xf numFmtId="2" fontId="46" fillId="29" borderId="33" xfId="0" applyNumberFormat="1" applyFont="1" applyFill="1" applyBorder="1" applyAlignment="1">
      <alignment horizontal="center"/>
    </xf>
    <xf numFmtId="2" fontId="46" fillId="29" borderId="34" xfId="0" applyNumberFormat="1" applyFont="1" applyFill="1" applyBorder="1" applyAlignment="1">
      <alignment horizontal="center"/>
    </xf>
    <xf numFmtId="2" fontId="46" fillId="29" borderId="35" xfId="0" applyNumberFormat="1" applyFont="1" applyFill="1" applyBorder="1" applyAlignment="1">
      <alignment horizontal="center"/>
    </xf>
    <xf numFmtId="0" fontId="46" fillId="29" borderId="34" xfId="0" applyFont="1" applyFill="1" applyBorder="1" applyAlignment="1">
      <alignment horizontal="center"/>
    </xf>
    <xf numFmtId="0" fontId="46" fillId="29" borderId="36" xfId="0" applyFont="1" applyFill="1" applyBorder="1" applyAlignment="1">
      <alignment horizontal="center"/>
    </xf>
    <xf numFmtId="172" fontId="23" fillId="29" borderId="33" xfId="0" applyNumberFormat="1" applyFont="1" applyFill="1" applyBorder="1" applyAlignment="1">
      <alignment horizontal="center" vertical="center"/>
    </xf>
    <xf numFmtId="172" fontId="23" fillId="29" borderId="34" xfId="0" applyNumberFormat="1" applyFont="1" applyFill="1" applyBorder="1" applyAlignment="1">
      <alignment horizontal="center" vertical="center"/>
    </xf>
    <xf numFmtId="172" fontId="23" fillId="29" borderId="35" xfId="0" applyNumberFormat="1" applyFont="1" applyFill="1" applyBorder="1" applyAlignment="1">
      <alignment horizontal="center" vertical="center"/>
    </xf>
    <xf numFmtId="172" fontId="23" fillId="29" borderId="36" xfId="0" applyNumberFormat="1" applyFont="1" applyFill="1" applyBorder="1" applyAlignment="1">
      <alignment horizontal="center" vertical="center"/>
    </xf>
    <xf numFmtId="166" fontId="23" fillId="29" borderId="0" xfId="0" applyNumberFormat="1" applyFont="1" applyFill="1" applyBorder="1" applyAlignment="1">
      <alignment horizontal="center"/>
    </xf>
    <xf numFmtId="9" fontId="1" fillId="29" borderId="0" xfId="48" applyFill="1" applyAlignment="1">
      <alignment horizontal="center"/>
    </xf>
    <xf numFmtId="168" fontId="47" fillId="29" borderId="0" xfId="0" applyNumberFormat="1" applyFont="1" applyFill="1"/>
    <xf numFmtId="9" fontId="1" fillId="29" borderId="0" xfId="48" applyFill="1" applyAlignment="1">
      <alignment horizontal="left"/>
    </xf>
    <xf numFmtId="9" fontId="46" fillId="29" borderId="19" xfId="48" applyFont="1" applyFill="1" applyBorder="1" applyAlignment="1">
      <alignment horizontal="center"/>
    </xf>
    <xf numFmtId="172" fontId="23" fillId="30" borderId="33" xfId="0" applyNumberFormat="1" applyFont="1" applyFill="1" applyBorder="1" applyAlignment="1">
      <alignment horizontal="center" vertical="center"/>
    </xf>
    <xf numFmtId="172" fontId="23" fillId="30" borderId="34" xfId="0" applyNumberFormat="1" applyFont="1" applyFill="1" applyBorder="1" applyAlignment="1">
      <alignment horizontal="center" vertical="center"/>
    </xf>
    <xf numFmtId="172" fontId="23" fillId="30" borderId="35" xfId="0" applyNumberFormat="1" applyFont="1" applyFill="1" applyBorder="1" applyAlignment="1">
      <alignment horizontal="center" vertical="center"/>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9" fontId="23" fillId="29" borderId="18" xfId="48" applyFont="1" applyFill="1" applyBorder="1" applyAlignment="1">
      <alignment horizontal="center"/>
    </xf>
    <xf numFmtId="9" fontId="23" fillId="29" borderId="21" xfId="48" applyFont="1" applyFill="1" applyBorder="1" applyAlignment="1">
      <alignment horizontal="center"/>
    </xf>
    <xf numFmtId="9" fontId="23" fillId="29" borderId="22" xfId="48" applyFont="1" applyFill="1" applyBorder="1" applyAlignment="1">
      <alignment horizontal="center"/>
    </xf>
    <xf numFmtId="9" fontId="46" fillId="29" borderId="21" xfId="48" applyFont="1" applyFill="1" applyBorder="1" applyAlignment="1">
      <alignment horizontal="center"/>
    </xf>
    <xf numFmtId="9" fontId="46" fillId="29" borderId="22" xfId="48" applyFont="1" applyFill="1" applyBorder="1" applyAlignment="1">
      <alignment horizontal="center"/>
    </xf>
    <xf numFmtId="3" fontId="46" fillId="29" borderId="9" xfId="0" applyNumberFormat="1" applyFont="1" applyFill="1" applyBorder="1" applyAlignment="1">
      <alignment horizontal="center"/>
    </xf>
    <xf numFmtId="3" fontId="46" fillId="0" borderId="9" xfId="0" applyNumberFormat="1" applyFont="1" applyFill="1" applyBorder="1" applyAlignment="1">
      <alignment horizontal="center"/>
    </xf>
    <xf numFmtId="166" fontId="46" fillId="29" borderId="9" xfId="0" applyNumberFormat="1" applyFont="1" applyFill="1" applyBorder="1" applyAlignment="1">
      <alignment horizontal="center"/>
    </xf>
    <xf numFmtId="9" fontId="46" fillId="29" borderId="9" xfId="48" applyFont="1" applyFill="1" applyBorder="1" applyAlignment="1">
      <alignment horizontal="center"/>
    </xf>
    <xf numFmtId="0" fontId="23" fillId="29" borderId="14" xfId="0" applyFont="1" applyFill="1" applyBorder="1"/>
    <xf numFmtId="0" fontId="46" fillId="29" borderId="0" xfId="0" applyFont="1" applyFill="1" applyAlignment="1">
      <alignment vertical="center"/>
    </xf>
    <xf numFmtId="0" fontId="46" fillId="29" borderId="0" xfId="0" applyFont="1" applyFill="1" applyBorder="1" applyAlignment="1">
      <alignment vertical="center"/>
    </xf>
    <xf numFmtId="174" fontId="46" fillId="29" borderId="20" xfId="0" applyNumberFormat="1" applyFont="1" applyFill="1" applyBorder="1" applyAlignment="1">
      <alignment horizontal="center"/>
    </xf>
    <xf numFmtId="174" fontId="47" fillId="29" borderId="0" xfId="0" applyNumberFormat="1" applyFont="1" applyFill="1"/>
    <xf numFmtId="166" fontId="46" fillId="29" borderId="18" xfId="0" applyNumberFormat="1" applyFont="1" applyFill="1" applyBorder="1" applyAlignment="1">
      <alignment horizontal="center"/>
    </xf>
    <xf numFmtId="0" fontId="46" fillId="29" borderId="23" xfId="0" applyFont="1" applyFill="1" applyBorder="1"/>
    <xf numFmtId="9" fontId="46" fillId="29" borderId="13" xfId="48" applyFont="1" applyFill="1" applyBorder="1" applyAlignment="1">
      <alignment horizontal="center"/>
    </xf>
    <xf numFmtId="0" fontId="1" fillId="29" borderId="0" xfId="72" applyFill="1"/>
    <xf numFmtId="0" fontId="22" fillId="29" borderId="0" xfId="72" applyFont="1" applyFill="1" applyAlignment="1">
      <alignment vertical="center"/>
    </xf>
    <xf numFmtId="0" fontId="22" fillId="29" borderId="0" xfId="72" applyFont="1" applyFill="1"/>
    <xf numFmtId="0" fontId="37" fillId="29" borderId="0" xfId="72" applyFont="1" applyFill="1" applyAlignment="1">
      <alignment horizontal="left"/>
    </xf>
    <xf numFmtId="0" fontId="29" fillId="29" borderId="0" xfId="72" applyFont="1" applyFill="1"/>
    <xf numFmtId="0" fontId="23" fillId="29" borderId="0" xfId="72" applyFont="1" applyFill="1"/>
    <xf numFmtId="0" fontId="31" fillId="29" borderId="0" xfId="72" applyFont="1" applyFill="1"/>
    <xf numFmtId="0" fontId="23" fillId="29" borderId="0" xfId="72" applyFont="1" applyFill="1" applyBorder="1"/>
    <xf numFmtId="0" fontId="32" fillId="29" borderId="0" xfId="72" applyFont="1" applyFill="1"/>
    <xf numFmtId="0" fontId="30" fillId="29" borderId="0" xfId="72" applyFont="1" applyFill="1" applyAlignment="1">
      <alignment horizontal="center"/>
    </xf>
    <xf numFmtId="0" fontId="24" fillId="29" borderId="37" xfId="72" applyFont="1" applyFill="1" applyBorder="1" applyAlignment="1">
      <alignment horizontal="center" vertical="center" wrapText="1"/>
    </xf>
    <xf numFmtId="0" fontId="24" fillId="29" borderId="38" xfId="72" applyFont="1" applyFill="1" applyBorder="1" applyAlignment="1">
      <alignment horizontal="center" vertical="center" wrapText="1"/>
    </xf>
    <xf numFmtId="0" fontId="24" fillId="29" borderId="39" xfId="72" applyFont="1" applyFill="1" applyBorder="1" applyAlignment="1">
      <alignment horizontal="center" vertical="center"/>
    </xf>
    <xf numFmtId="0" fontId="24" fillId="29" borderId="40" xfId="72" applyFont="1" applyFill="1" applyBorder="1" applyAlignment="1">
      <alignment horizontal="center" vertical="center"/>
    </xf>
    <xf numFmtId="0" fontId="1" fillId="0" borderId="0" xfId="72"/>
    <xf numFmtId="0" fontId="33" fillId="29" borderId="41" xfId="72" applyFont="1" applyFill="1" applyBorder="1" applyAlignment="1">
      <alignment horizontal="center" vertical="center" wrapText="1"/>
    </xf>
    <xf numFmtId="4" fontId="23" fillId="29" borderId="42" xfId="72" applyNumberFormat="1" applyFont="1" applyFill="1" applyBorder="1" applyAlignment="1">
      <alignment horizontal="center"/>
    </xf>
    <xf numFmtId="172" fontId="23" fillId="29" borderId="43" xfId="72" applyNumberFormat="1" applyFont="1" applyFill="1" applyBorder="1" applyAlignment="1">
      <alignment horizontal="center" vertical="center"/>
    </xf>
    <xf numFmtId="172" fontId="23" fillId="29" borderId="44" xfId="72" applyNumberFormat="1" applyFont="1" applyFill="1" applyBorder="1" applyAlignment="1">
      <alignment horizontal="center" vertical="center"/>
    </xf>
    <xf numFmtId="0" fontId="33" fillId="29" borderId="45" xfId="72" applyFont="1" applyFill="1" applyBorder="1" applyAlignment="1">
      <alignment horizontal="center" vertical="center" wrapText="1"/>
    </xf>
    <xf numFmtId="4" fontId="23" fillId="29" borderId="46" xfId="72" applyNumberFormat="1" applyFont="1" applyFill="1" applyBorder="1" applyAlignment="1">
      <alignment horizontal="center"/>
    </xf>
    <xf numFmtId="172" fontId="23" fillId="29" borderId="47" xfId="72" applyNumberFormat="1" applyFont="1" applyFill="1" applyBorder="1" applyAlignment="1">
      <alignment horizontal="center" vertical="center"/>
    </xf>
    <xf numFmtId="172" fontId="23" fillId="29" borderId="48" xfId="72" applyNumberFormat="1" applyFont="1" applyFill="1" applyBorder="1" applyAlignment="1">
      <alignment horizontal="center" vertical="center"/>
    </xf>
    <xf numFmtId="172" fontId="23" fillId="30" borderId="48" xfId="72" applyNumberFormat="1" applyFont="1" applyFill="1" applyBorder="1" applyAlignment="1">
      <alignment horizontal="center" vertical="center"/>
    </xf>
    <xf numFmtId="0" fontId="33" fillId="29" borderId="49" xfId="72" applyFont="1" applyFill="1" applyBorder="1" applyAlignment="1">
      <alignment horizontal="center" vertical="center" wrapText="1"/>
    </xf>
    <xf numFmtId="4" fontId="23" fillId="29" borderId="50" xfId="72" applyNumberFormat="1" applyFont="1" applyFill="1" applyBorder="1" applyAlignment="1">
      <alignment horizontal="center"/>
    </xf>
    <xf numFmtId="172" fontId="23" fillId="29" borderId="51" xfId="72" applyNumberFormat="1" applyFont="1" applyFill="1" applyBorder="1" applyAlignment="1">
      <alignment horizontal="center" vertical="center"/>
    </xf>
    <xf numFmtId="172" fontId="23" fillId="30" borderId="52" xfId="72" applyNumberFormat="1" applyFont="1" applyFill="1" applyBorder="1" applyAlignment="1">
      <alignment horizontal="center" vertical="center"/>
    </xf>
    <xf numFmtId="172" fontId="23" fillId="29" borderId="0" xfId="72" applyNumberFormat="1" applyFont="1" applyFill="1" applyAlignment="1">
      <alignment horizontal="center" vertical="center"/>
    </xf>
    <xf numFmtId="0" fontId="1" fillId="29" borderId="0" xfId="72" applyFont="1" applyFill="1"/>
    <xf numFmtId="0" fontId="37" fillId="29" borderId="0" xfId="72" applyFont="1" applyFill="1" applyAlignment="1">
      <alignment horizontal="center"/>
    </xf>
    <xf numFmtId="0" fontId="24" fillId="29" borderId="0" xfId="72" applyFont="1" applyFill="1" applyBorder="1" applyAlignment="1">
      <alignment horizontal="center" vertical="center" wrapText="1"/>
    </xf>
    <xf numFmtId="0" fontId="23" fillId="29" borderId="0" xfId="72" applyFont="1" applyFill="1" applyBorder="1" applyAlignment="1">
      <alignment horizontal="right"/>
    </xf>
    <xf numFmtId="0" fontId="23" fillId="29" borderId="0" xfId="72" applyFont="1" applyFill="1" applyBorder="1" applyAlignment="1">
      <alignment horizontal="center" vertical="center" wrapText="1"/>
    </xf>
    <xf numFmtId="4" fontId="23" fillId="29" borderId="0" xfId="72" applyNumberFormat="1" applyFont="1" applyFill="1" applyBorder="1" applyAlignment="1">
      <alignment horizontal="center"/>
    </xf>
    <xf numFmtId="168" fontId="23" fillId="29" borderId="0" xfId="72" applyNumberFormat="1" applyFont="1" applyFill="1" applyBorder="1"/>
    <xf numFmtId="0" fontId="1" fillId="29" borderId="0" xfId="72" applyFont="1" applyFill="1" applyBorder="1"/>
    <xf numFmtId="0" fontId="23" fillId="29" borderId="0" xfId="72" applyFont="1" applyFill="1" applyBorder="1" applyAlignment="1">
      <alignment horizontal="center"/>
    </xf>
    <xf numFmtId="0" fontId="23" fillId="29" borderId="0" xfId="72" applyFont="1" applyFill="1" applyAlignment="1">
      <alignment horizontal="center"/>
    </xf>
    <xf numFmtId="0" fontId="1" fillId="29" borderId="0" xfId="72" applyFont="1" applyFill="1" applyBorder="1" applyAlignment="1">
      <alignment horizontal="left" vertical="center" wrapText="1"/>
    </xf>
    <xf numFmtId="2" fontId="1" fillId="29" borderId="0" xfId="72" applyNumberFormat="1" applyFill="1"/>
    <xf numFmtId="0" fontId="38" fillId="29" borderId="0" xfId="72" applyFont="1" applyFill="1"/>
    <xf numFmtId="165" fontId="1" fillId="29" borderId="0" xfId="72" applyNumberFormat="1" applyFill="1"/>
    <xf numFmtId="0" fontId="69" fillId="30" borderId="0" xfId="71" applyFont="1" applyFill="1" applyAlignment="1">
      <alignment horizontal="right"/>
    </xf>
    <xf numFmtId="0" fontId="1" fillId="31" borderId="0" xfId="71" applyFont="1" applyFill="1"/>
    <xf numFmtId="0" fontId="37" fillId="31" borderId="0" xfId="71" applyFont="1" applyFill="1"/>
    <xf numFmtId="0" fontId="1" fillId="31" borderId="0" xfId="71" applyFill="1"/>
    <xf numFmtId="0" fontId="47" fillId="31" borderId="0" xfId="0" applyFont="1" applyFill="1"/>
    <xf numFmtId="0" fontId="70" fillId="30" borderId="0" xfId="71" applyFont="1" applyFill="1" applyAlignment="1">
      <alignment wrapText="1"/>
    </xf>
    <xf numFmtId="0" fontId="24" fillId="29" borderId="53" xfId="72" applyFont="1" applyFill="1" applyBorder="1" applyAlignment="1">
      <alignment horizontal="center" vertical="center"/>
    </xf>
    <xf numFmtId="172" fontId="23" fillId="29" borderId="54" xfId="72" applyNumberFormat="1" applyFont="1" applyFill="1" applyBorder="1" applyAlignment="1">
      <alignment horizontal="center" vertical="center"/>
    </xf>
    <xf numFmtId="172" fontId="23" fillId="29" borderId="55" xfId="72" applyNumberFormat="1" applyFont="1" applyFill="1" applyBorder="1" applyAlignment="1">
      <alignment horizontal="center" vertical="center"/>
    </xf>
    <xf numFmtId="172" fontId="23" fillId="29" borderId="56" xfId="72" applyNumberFormat="1" applyFont="1" applyFill="1" applyBorder="1" applyAlignment="1">
      <alignment horizontal="center" vertical="center"/>
    </xf>
    <xf numFmtId="0" fontId="65" fillId="30" borderId="0" xfId="0" applyFont="1" applyFill="1"/>
    <xf numFmtId="0" fontId="70" fillId="30" borderId="0" xfId="71" applyFont="1" applyFill="1"/>
    <xf numFmtId="0" fontId="70" fillId="30" borderId="0" xfId="71" applyFont="1" applyFill="1" applyAlignment="1">
      <alignment wrapText="1"/>
    </xf>
    <xf numFmtId="0" fontId="65" fillId="30" borderId="0" xfId="71" applyFont="1" applyFill="1"/>
    <xf numFmtId="3" fontId="70" fillId="30" borderId="0" xfId="71" applyNumberFormat="1" applyFont="1" applyFill="1" applyAlignment="1">
      <alignment wrapText="1"/>
    </xf>
    <xf numFmtId="0" fontId="51" fillId="29" borderId="30" xfId="0" applyFont="1" applyFill="1" applyBorder="1" applyAlignment="1">
      <alignment horizontal="center" vertical="center" wrapText="1"/>
    </xf>
    <xf numFmtId="0" fontId="51" fillId="29" borderId="25" xfId="0" applyFont="1" applyFill="1" applyBorder="1" applyAlignment="1">
      <alignment horizontal="center" vertical="center" wrapText="1"/>
    </xf>
    <xf numFmtId="0" fontId="51" fillId="29" borderId="29" xfId="0" applyFont="1" applyFill="1" applyBorder="1" applyAlignment="1">
      <alignment horizontal="center" vertical="center" wrapText="1"/>
    </xf>
    <xf numFmtId="0" fontId="51" fillId="29" borderId="24" xfId="0" applyFont="1" applyFill="1" applyBorder="1" applyAlignment="1">
      <alignment horizontal="center" vertical="center" wrapText="1"/>
    </xf>
    <xf numFmtId="0" fontId="49" fillId="29" borderId="0" xfId="0" applyFont="1" applyFill="1" applyBorder="1" applyAlignment="1">
      <alignment horizontal="left"/>
    </xf>
    <xf numFmtId="0" fontId="51" fillId="29" borderId="31" xfId="0" applyFont="1" applyFill="1" applyBorder="1" applyAlignment="1">
      <alignment horizontal="center" vertical="center" wrapText="1"/>
    </xf>
    <xf numFmtId="0" fontId="51" fillId="29" borderId="23" xfId="0" applyFont="1" applyFill="1" applyBorder="1" applyAlignment="1">
      <alignment horizontal="center" vertical="center" wrapText="1"/>
    </xf>
    <xf numFmtId="0" fontId="54" fillId="29" borderId="0" xfId="0" applyFont="1" applyFill="1" applyBorder="1" applyAlignment="1">
      <alignment horizontal="center" vertical="center" wrapText="1"/>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0" fontId="26" fillId="29" borderId="0" xfId="47" applyFont="1" applyFill="1" applyBorder="1" applyAlignment="1">
      <alignment horizontal="left"/>
    </xf>
    <xf numFmtId="0" fontId="26" fillId="29" borderId="32" xfId="47" applyFont="1" applyFill="1" applyBorder="1" applyAlignment="1">
      <alignment horizontal="left"/>
    </xf>
    <xf numFmtId="0" fontId="47" fillId="29" borderId="0" xfId="0" applyFont="1" applyFill="1" applyBorder="1" applyAlignment="1"/>
    <xf numFmtId="0" fontId="26" fillId="29" borderId="0" xfId="0" applyFont="1" applyFill="1" applyBorder="1" applyAlignment="1">
      <alignment horizontal="center"/>
    </xf>
    <xf numFmtId="0" fontId="36" fillId="29" borderId="0" xfId="0" applyFont="1" applyFill="1" applyBorder="1" applyAlignment="1">
      <alignment horizontal="left" wrapText="1"/>
    </xf>
    <xf numFmtId="0" fontId="25" fillId="29" borderId="0" xfId="0" applyFont="1" applyFill="1" applyBorder="1" applyAlignment="1"/>
    <xf numFmtId="0" fontId="0" fillId="29" borderId="0" xfId="0" applyFill="1" applyBorder="1"/>
    <xf numFmtId="0" fontId="48" fillId="29" borderId="0" xfId="0" applyFont="1" applyFill="1" applyBorder="1" applyAlignment="1">
      <alignment wrapText="1"/>
    </xf>
    <xf numFmtId="0" fontId="61" fillId="29" borderId="0" xfId="0" applyFont="1" applyFill="1" applyBorder="1"/>
    <xf numFmtId="0" fontId="58" fillId="29" borderId="0" xfId="0" applyFont="1" applyFill="1" applyBorder="1" applyAlignment="1">
      <alignment horizontal="center"/>
    </xf>
    <xf numFmtId="0" fontId="54" fillId="29" borderId="0" xfId="0" applyFont="1" applyFill="1" applyBorder="1" applyAlignment="1">
      <alignment horizontal="left" wrapText="1"/>
    </xf>
    <xf numFmtId="0" fontId="56" fillId="29" borderId="0" xfId="0" applyFont="1" applyFill="1" applyBorder="1" applyAlignment="1">
      <alignment horizontal="center"/>
    </xf>
    <xf numFmtId="0" fontId="31" fillId="29" borderId="0" xfId="72" applyFont="1" applyFill="1" applyBorder="1"/>
    <xf numFmtId="0" fontId="37" fillId="29" borderId="0" xfId="72" applyFont="1" applyFill="1" applyBorder="1" applyAlignment="1">
      <alignment horizontal="center"/>
    </xf>
    <xf numFmtId="0" fontId="1" fillId="29" borderId="0" xfId="72" applyFill="1" applyBorder="1"/>
    <xf numFmtId="0" fontId="22" fillId="29" borderId="0" xfId="72" applyFont="1" applyFill="1" applyBorder="1" applyAlignment="1">
      <alignment wrapText="1"/>
    </xf>
    <xf numFmtId="0" fontId="37" fillId="29" borderId="0" xfId="72" applyFont="1" applyFill="1" applyBorder="1" applyAlignment="1">
      <alignment horizontal="left"/>
    </xf>
    <xf numFmtId="0" fontId="29" fillId="29" borderId="0" xfId="72" applyFont="1" applyFill="1" applyBorder="1"/>
    <xf numFmtId="0" fontId="50" fillId="29" borderId="0" xfId="0" applyFont="1" applyFill="1" applyBorder="1" applyAlignment="1">
      <alignment horizontal="left" vertical="center"/>
    </xf>
    <xf numFmtId="0" fontId="58" fillId="29" borderId="0" xfId="47" applyFont="1" applyFill="1" applyBorder="1" applyAlignment="1">
      <alignment horizontal="left"/>
    </xf>
    <xf numFmtId="0" fontId="54" fillId="29" borderId="0" xfId="0" applyFont="1" applyFill="1" applyBorder="1" applyAlignment="1">
      <alignment horizontal="center" wrapText="1"/>
    </xf>
    <xf numFmtId="0" fontId="37" fillId="29" borderId="0" xfId="0" applyFont="1" applyFill="1" applyBorder="1" applyAlignment="1">
      <alignment horizontal="center"/>
    </xf>
    <xf numFmtId="0" fontId="22" fillId="29" borderId="0" xfId="0" applyFont="1" applyFill="1" applyBorder="1" applyAlignment="1">
      <alignment wrapText="1"/>
    </xf>
    <xf numFmtId="0" fontId="37" fillId="29" borderId="0" xfId="0" applyFont="1" applyFill="1" applyBorder="1" applyAlignment="1">
      <alignment horizontal="left"/>
    </xf>
    <xf numFmtId="0" fontId="29" fillId="29" borderId="0" xfId="0" applyFont="1" applyFill="1" applyBorder="1"/>
    <xf numFmtId="0" fontId="31" fillId="29" borderId="0" xfId="0" applyFont="1" applyFill="1" applyBorder="1"/>
    <xf numFmtId="0" fontId="26" fillId="29" borderId="0" xfId="72" applyFont="1" applyFill="1" applyBorder="1" applyAlignment="1">
      <alignment horizontal="center"/>
    </xf>
  </cellXfs>
  <cellStyles count="7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Body" xfId="73" xr:uid="{D61A74B9-4EE2-4039-ADA7-2F7237A86B1B}"/>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Neutre" xfId="44" builtinId="28" customBuiltin="1"/>
    <cellStyle name="Normal" xfId="0" builtinId="0"/>
    <cellStyle name="Normal 2" xfId="45" xr:uid="{00000000-0005-0000-0000-00002D000000}"/>
    <cellStyle name="Normal 2 2" xfId="72" xr:uid="{00000000-0005-0000-0000-00002E000000}"/>
    <cellStyle name="Normal 3" xfId="46" xr:uid="{00000000-0005-0000-0000-00002F000000}"/>
    <cellStyle name="Normal 4" xfId="47" xr:uid="{00000000-0005-0000-0000-000030000000}"/>
    <cellStyle name="Normal 5" xfId="70" xr:uid="{00000000-0005-0000-0000-000031000000}"/>
    <cellStyle name="Normal 6" xfId="71" xr:uid="{00000000-0005-0000-0000-000032000000}"/>
    <cellStyle name="Pourcentage" xfId="48" builtinId="5"/>
    <cellStyle name="Pourcentage 2" xfId="49" xr:uid="{00000000-0005-0000-0000-000034000000}"/>
    <cellStyle name="Pourcentage 3" xfId="50" xr:uid="{00000000-0005-0000-0000-000035000000}"/>
    <cellStyle name="Result" xfId="51" xr:uid="{00000000-0005-0000-0000-000036000000}"/>
    <cellStyle name="Result2" xfId="52" xr:uid="{00000000-0005-0000-0000-000037000000}"/>
    <cellStyle name="Résultat" xfId="53" xr:uid="{00000000-0005-0000-0000-000038000000}"/>
    <cellStyle name="Résultat 2" xfId="54" xr:uid="{00000000-0005-0000-0000-000039000000}"/>
    <cellStyle name="Résultat2" xfId="55" xr:uid="{00000000-0005-0000-0000-00003A000000}"/>
    <cellStyle name="Résultat2 2" xfId="56" xr:uid="{00000000-0005-0000-0000-00003B000000}"/>
    <cellStyle name="Satisfaisant" xfId="57" builtinId="26" customBuiltin="1"/>
    <cellStyle name="Sortie" xfId="58" builtinId="21" customBuiltin="1"/>
    <cellStyle name="Texte explicatif" xfId="59" builtinId="53" customBuiltin="1"/>
    <cellStyle name="Titre 1" xfId="60" xr:uid="{00000000-0005-0000-0000-00003F000000}"/>
    <cellStyle name="Titre 2" xfId="61" xr:uid="{00000000-0005-0000-0000-000040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5000000}"/>
    <cellStyle name="Titre1 2" xfId="67" xr:uid="{00000000-0005-0000-0000-000046000000}"/>
    <cellStyle name="Total" xfId="68" builtinId="25" customBuiltin="1"/>
    <cellStyle name="Vérification" xfId="69" builtinId="23" customBuiltin="1"/>
  </cellStyles>
  <dxfs count="8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9317672091134878E-2"/>
          <c:y val="0.10511076603852909"/>
          <c:w val="0.85368600107038262"/>
          <c:h val="0.59132474742515639"/>
        </c:manualLayout>
      </c:layout>
      <c:barChart>
        <c:barDir val="col"/>
        <c:grouping val="clustered"/>
        <c:varyColors val="0"/>
        <c:ser>
          <c:idx val="2"/>
          <c:order val="1"/>
          <c:tx>
            <c:strRef>
              <c:f>'Evolution_abattages-total.ovin'!$R$12:$R$13</c:f>
              <c:strCache>
                <c:ptCount val="2"/>
                <c:pt idx="0">
                  <c:v>2023</c:v>
                </c:pt>
              </c:strCache>
            </c:strRef>
          </c:tx>
          <c:spPr>
            <a:solidFill>
              <a:schemeClr val="accent6">
                <a:lumMod val="40000"/>
                <a:lumOff val="6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'Evolution_abattages-total.ovin'!$R$14:$R$25</c:f>
              <c:numCache>
                <c:formatCode>#\ ##0.0"   "</c:formatCode>
                <c:ptCount val="12"/>
                <c:pt idx="0">
                  <c:v>1563.519</c:v>
                </c:pt>
                <c:pt idx="1">
                  <c:v>1754.4649999999999</c:v>
                </c:pt>
                <c:pt idx="2">
                  <c:v>2506.386</c:v>
                </c:pt>
                <c:pt idx="3">
                  <c:v>2129.02</c:v>
                </c:pt>
                <c:pt idx="4">
                  <c:v>1957.444</c:v>
                </c:pt>
                <c:pt idx="5">
                  <c:v>2118.567</c:v>
                </c:pt>
                <c:pt idx="6">
                  <c:v>1730.1179999999999</c:v>
                </c:pt>
                <c:pt idx="7">
                  <c:v>1727.1980000000001</c:v>
                </c:pt>
                <c:pt idx="8">
                  <c:v>1405.6969999999999</c:v>
                </c:pt>
                <c:pt idx="9">
                  <c:v>1213.989</c:v>
                </c:pt>
                <c:pt idx="10">
                  <c:v>1092.231</c:v>
                </c:pt>
                <c:pt idx="11">
                  <c:v>1284.8109999999999</c:v>
                </c:pt>
              </c:numCache>
            </c:numRef>
          </c:val>
          <c:extLst>
            <c:ext xmlns:c16="http://schemas.microsoft.com/office/drawing/2014/chart" uri="{C3380CC4-5D6E-409C-BE32-E72D297353CC}">
              <c16:uniqueId val="{00000000-3414-4A5B-89E2-D127FFF20C4B}"/>
            </c:ext>
          </c:extLst>
        </c:ser>
        <c:ser>
          <c:idx val="3"/>
          <c:order val="2"/>
          <c:tx>
            <c:strRef>
              <c:f>'Evolution_abattages-total.ovin'!$S$12:$S$13</c:f>
              <c:strCache>
                <c:ptCount val="2"/>
                <c:pt idx="0">
                  <c:v>2024</c:v>
                </c:pt>
              </c:strCache>
            </c:strRef>
          </c:tx>
          <c:spPr>
            <a:solidFill>
              <a:schemeClr val="accent1">
                <a:lumMod val="60000"/>
                <a:lumOff val="4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'Evolution_abattages-total.ovin'!$S$14:$S$25</c:f>
              <c:numCache>
                <c:formatCode>#\ ##0.0"   "</c:formatCode>
                <c:ptCount val="12"/>
                <c:pt idx="0">
                  <c:v>1418.2840000000001</c:v>
                </c:pt>
                <c:pt idx="1">
                  <c:v>1699.498</c:v>
                </c:pt>
                <c:pt idx="2">
                  <c:v>2395.4879999999998</c:v>
                </c:pt>
                <c:pt idx="3">
                  <c:v>1734.83</c:v>
                </c:pt>
                <c:pt idx="4">
                  <c:v>1789.9259999999999</c:v>
                </c:pt>
                <c:pt idx="5">
                  <c:v>1794.377</c:v>
                </c:pt>
                <c:pt idx="6">
                  <c:v>1763.979</c:v>
                </c:pt>
                <c:pt idx="7">
                  <c:v>1563.8789999999999</c:v>
                </c:pt>
                <c:pt idx="8">
                  <c:v>1322.066</c:v>
                </c:pt>
                <c:pt idx="9">
                  <c:v>1088.9960000000001</c:v>
                </c:pt>
                <c:pt idx="10">
                  <c:v>909.53499999999997</c:v>
                </c:pt>
                <c:pt idx="11">
                  <c:v>1211.5609999999999</c:v>
                </c:pt>
              </c:numCache>
            </c:numRef>
          </c:val>
          <c:extLst>
            <c:ext xmlns:c16="http://schemas.microsoft.com/office/drawing/2014/chart" uri="{C3380CC4-5D6E-409C-BE32-E72D297353CC}">
              <c16:uniqueId val="{00000001-3414-4A5B-89E2-D127FFF20C4B}"/>
            </c:ext>
          </c:extLst>
        </c:ser>
        <c:ser>
          <c:idx val="4"/>
          <c:order val="3"/>
          <c:tx>
            <c:strRef>
              <c:f>'Evolution_abattages-total.ovin'!$T$12:$T$13</c:f>
              <c:strCache>
                <c:ptCount val="2"/>
                <c:pt idx="0">
                  <c:v>2025</c:v>
                </c:pt>
              </c:strCache>
            </c:strRef>
          </c:tx>
          <c:invertIfNegative val="0"/>
          <c:val>
            <c:numRef>
              <c:f>'Evolution_abattages-total.ovin'!$T$14:$T$25</c:f>
              <c:numCache>
                <c:formatCode>#\ ##0.0"   "</c:formatCode>
                <c:ptCount val="12"/>
                <c:pt idx="0">
                  <c:v>1294.665</c:v>
                </c:pt>
                <c:pt idx="1">
                  <c:v>1519.171</c:v>
                </c:pt>
                <c:pt idx="2">
                  <c:v>1754.433</c:v>
                </c:pt>
                <c:pt idx="3">
                  <c:v>2349.252</c:v>
                </c:pt>
                <c:pt idx="4">
                  <c:v>1635.386</c:v>
                </c:pt>
                <c:pt idx="5">
                  <c:v>1830.607</c:v>
                </c:pt>
                <c:pt idx="6">
                  <c:v>1824.136</c:v>
                </c:pt>
                <c:pt idx="7">
                  <c:v>1661.317</c:v>
                </c:pt>
                <c:pt idx="8">
                  <c:v>1529.42</c:v>
                </c:pt>
                <c:pt idx="9">
                  <c:v>1384.164</c:v>
                </c:pt>
                <c:pt idx="10">
                  <c:v>1031.5540000000001</c:v>
                </c:pt>
                <c:pt idx="11">
                  <c:v>1351.6610000000001</c:v>
                </c:pt>
              </c:numCache>
            </c:numRef>
          </c:val>
          <c:extLst>
            <c:ext xmlns:c16="http://schemas.microsoft.com/office/drawing/2014/chart" uri="{C3380CC4-5D6E-409C-BE32-E72D297353CC}">
              <c16:uniqueId val="{00000000-EB24-4B5E-A906-157F8696223A}"/>
            </c:ext>
          </c:extLst>
        </c:ser>
        <c:ser>
          <c:idx val="1"/>
          <c:order val="4"/>
          <c:tx>
            <c:strRef>
              <c:f>'Evolution_abattages-total.ovin'!$U$12:$U$13</c:f>
              <c:strCache>
                <c:ptCount val="2"/>
                <c:pt idx="0">
                  <c:v>2026</c:v>
                </c:pt>
              </c:strCache>
            </c:strRef>
          </c:tx>
          <c:invertIfNegative val="0"/>
          <c:val>
            <c:numRef>
              <c:f>'Evolution_abattages-total.ovin'!$U$14:$U$25</c:f>
              <c:numCache>
                <c:formatCode>#\ ##0.0"   "</c:formatCode>
                <c:ptCount val="12"/>
                <c:pt idx="0">
                  <c:v>1279.604</c:v>
                </c:pt>
                <c:pt idx="1">
                  <c:v>1582.7560000000001</c:v>
                </c:pt>
                <c:pt idx="2">
                  <c:v>2389.674</c:v>
                </c:pt>
                <c:pt idx="3">
                  <c:v>1820.394</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'Evolution_abattages-total.ovin'!$Q$12:$Q$13</c:f>
              <c:strCache>
                <c:ptCount val="2"/>
                <c:pt idx="0">
                  <c:v>Moyenne 2018-2022</c:v>
                </c:pt>
              </c:strCache>
            </c:strRef>
          </c:tx>
          <c:spPr>
            <a:ln>
              <a:solidFill>
                <a:srgbClr val="C00000"/>
              </a:solidFill>
              <a:prstDash val="sysDash"/>
            </a:ln>
          </c:spPr>
          <c:marker>
            <c:symbol val="none"/>
          </c:marker>
          <c:val>
            <c:numRef>
              <c:f>'Evolution_abattages-total.ovin'!$Q$14:$Q$25</c:f>
              <c:numCache>
                <c:formatCode>#\ ##0.0"   "</c:formatCode>
                <c:ptCount val="12"/>
                <c:pt idx="0">
                  <c:v>1711.8188</c:v>
                </c:pt>
                <c:pt idx="1">
                  <c:v>1953.0853999999999</c:v>
                </c:pt>
                <c:pt idx="2">
                  <c:v>2559.4774000000002</c:v>
                </c:pt>
                <c:pt idx="3">
                  <c:v>2545.9540000000002</c:v>
                </c:pt>
                <c:pt idx="4">
                  <c:v>2218.3180000000002</c:v>
                </c:pt>
                <c:pt idx="5">
                  <c:v>2143.1006000000002</c:v>
                </c:pt>
                <c:pt idx="6">
                  <c:v>2251.8117999999999</c:v>
                </c:pt>
                <c:pt idx="7">
                  <c:v>2011.1797999999999</c:v>
                </c:pt>
                <c:pt idx="8">
                  <c:v>1594.568</c:v>
                </c:pt>
                <c:pt idx="9">
                  <c:v>1512.1990000000001</c:v>
                </c:pt>
                <c:pt idx="10">
                  <c:v>1371.0820000000001</c:v>
                </c:pt>
                <c:pt idx="11">
                  <c:v>1568.8948</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100"/>
          <c:min val="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1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Evol_abattages_agneaux!$R$12</c:f>
              <c:strCache>
                <c:ptCount val="1"/>
                <c:pt idx="0">
                  <c:v>2023</c:v>
                </c:pt>
              </c:strCache>
            </c:strRef>
          </c:tx>
          <c:spPr>
            <a:solidFill>
              <a:schemeClr val="accent6">
                <a:lumMod val="40000"/>
                <a:lumOff val="60000"/>
              </a:schemeClr>
            </a:solidFill>
            <a:ln w="25400">
              <a:noFill/>
            </a:ln>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Evol_abattages_agneaux!$R$14:$R$25</c:f>
              <c:numCache>
                <c:formatCode>#\ ##0.0"   "</c:formatCode>
                <c:ptCount val="12"/>
                <c:pt idx="0">
                  <c:v>1333.0360000000001</c:v>
                </c:pt>
                <c:pt idx="1">
                  <c:v>1551.797</c:v>
                </c:pt>
                <c:pt idx="2">
                  <c:v>2231.4009999999998</c:v>
                </c:pt>
                <c:pt idx="3">
                  <c:v>1893.56</c:v>
                </c:pt>
                <c:pt idx="4">
                  <c:v>1699.1980000000001</c:v>
                </c:pt>
                <c:pt idx="5">
                  <c:v>1801.5139999999999</c:v>
                </c:pt>
                <c:pt idx="6">
                  <c:v>1473.482</c:v>
                </c:pt>
                <c:pt idx="7">
                  <c:v>1488.9829999999999</c:v>
                </c:pt>
                <c:pt idx="8">
                  <c:v>1173.271</c:v>
                </c:pt>
                <c:pt idx="9">
                  <c:v>987.35199999999998</c:v>
                </c:pt>
                <c:pt idx="10">
                  <c:v>879.36500000000001</c:v>
                </c:pt>
                <c:pt idx="11">
                  <c:v>1104.1669999999999</c:v>
                </c:pt>
              </c:numCache>
            </c:numRef>
          </c:val>
          <c:extLst>
            <c:ext xmlns:c16="http://schemas.microsoft.com/office/drawing/2014/chart" uri="{C3380CC4-5D6E-409C-BE32-E72D297353CC}">
              <c16:uniqueId val="{00000000-BCBA-4D5F-B2B2-A6A10EC6FD48}"/>
            </c:ext>
          </c:extLst>
        </c:ser>
        <c:ser>
          <c:idx val="3"/>
          <c:order val="1"/>
          <c:tx>
            <c:strRef>
              <c:f>Evol_abattages_agneaux!$S$12</c:f>
              <c:strCache>
                <c:ptCount val="1"/>
                <c:pt idx="0">
                  <c:v>2024</c:v>
                </c:pt>
              </c:strCache>
            </c:strRef>
          </c:tx>
          <c:spPr>
            <a:solidFill>
              <a:schemeClr val="accent1">
                <a:lumMod val="60000"/>
                <a:lumOff val="40000"/>
              </a:schemeClr>
            </a:solidFill>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Evol_abattages_agneaux!$S$14:$S$25</c:f>
              <c:numCache>
                <c:formatCode>#\ ##0.0"   "</c:formatCode>
                <c:ptCount val="12"/>
                <c:pt idx="0">
                  <c:v>1250.5250000000001</c:v>
                </c:pt>
                <c:pt idx="1">
                  <c:v>1471.569</c:v>
                </c:pt>
                <c:pt idx="2">
                  <c:v>2186.6390000000001</c:v>
                </c:pt>
                <c:pt idx="3">
                  <c:v>1517.23</c:v>
                </c:pt>
                <c:pt idx="4">
                  <c:v>1525.5820000000001</c:v>
                </c:pt>
                <c:pt idx="5">
                  <c:v>1524.1420000000001</c:v>
                </c:pt>
                <c:pt idx="6">
                  <c:v>1484.3579999999999</c:v>
                </c:pt>
                <c:pt idx="7">
                  <c:v>1319.0309999999999</c:v>
                </c:pt>
                <c:pt idx="8">
                  <c:v>1089.6479999999999</c:v>
                </c:pt>
                <c:pt idx="9">
                  <c:v>907.32399999999996</c:v>
                </c:pt>
                <c:pt idx="10">
                  <c:v>747.08299999999997</c:v>
                </c:pt>
                <c:pt idx="11">
                  <c:v>1048.4090000000001</c:v>
                </c:pt>
              </c:numCache>
            </c:numRef>
          </c:val>
          <c:extLst>
            <c:ext xmlns:c16="http://schemas.microsoft.com/office/drawing/2014/chart" uri="{C3380CC4-5D6E-409C-BE32-E72D297353CC}">
              <c16:uniqueId val="{00000001-BCBA-4D5F-B2B2-A6A10EC6FD48}"/>
            </c:ext>
          </c:extLst>
        </c:ser>
        <c:ser>
          <c:idx val="1"/>
          <c:order val="2"/>
          <c:tx>
            <c:strRef>
              <c:f>Evol_abattages_agneaux!$T$12</c:f>
              <c:strCache>
                <c:ptCount val="1"/>
                <c:pt idx="0">
                  <c:v>2025</c:v>
                </c:pt>
              </c:strCache>
            </c:strRef>
          </c:tx>
          <c:spPr>
            <a:solidFill>
              <a:schemeClr val="accent1">
                <a:lumMod val="75000"/>
              </a:schemeClr>
            </a:solidFill>
          </c:spPr>
          <c:invertIfNegative val="0"/>
          <c:val>
            <c:numRef>
              <c:f>Evol_abattages_agneaux!$T$14:$T$25</c:f>
              <c:numCache>
                <c:formatCode>#\ ##0.0"   "</c:formatCode>
                <c:ptCount val="12"/>
                <c:pt idx="0">
                  <c:v>1146.252</c:v>
                </c:pt>
                <c:pt idx="1">
                  <c:v>1342.088</c:v>
                </c:pt>
                <c:pt idx="2">
                  <c:v>1574.1559999999999</c:v>
                </c:pt>
                <c:pt idx="3">
                  <c:v>2158.54</c:v>
                </c:pt>
                <c:pt idx="4">
                  <c:v>1377.175</c:v>
                </c:pt>
                <c:pt idx="5">
                  <c:v>1538.4939999999999</c:v>
                </c:pt>
                <c:pt idx="6">
                  <c:v>1526.0820000000001</c:v>
                </c:pt>
                <c:pt idx="7">
                  <c:v>1426.5630000000001</c:v>
                </c:pt>
                <c:pt idx="8">
                  <c:v>1291.8599999999999</c:v>
                </c:pt>
                <c:pt idx="9">
                  <c:v>1164.5519999999999</c:v>
                </c:pt>
                <c:pt idx="10">
                  <c:v>828.524</c:v>
                </c:pt>
                <c:pt idx="11">
                  <c:v>1158.662</c:v>
                </c:pt>
              </c:numCache>
            </c:numRef>
          </c:val>
          <c:extLst>
            <c:ext xmlns:c16="http://schemas.microsoft.com/office/drawing/2014/chart" uri="{C3380CC4-5D6E-409C-BE32-E72D297353CC}">
              <c16:uniqueId val="{00000000-C976-4391-BA89-E05619CCFCBD}"/>
            </c:ext>
          </c:extLst>
        </c:ser>
        <c:ser>
          <c:idx val="4"/>
          <c:order val="3"/>
          <c:tx>
            <c:strRef>
              <c:f>Evol_abattages_agneaux!$U$12</c:f>
              <c:strCache>
                <c:ptCount val="1"/>
                <c:pt idx="0">
                  <c:v>2026</c:v>
                </c:pt>
              </c:strCache>
            </c:strRef>
          </c:tx>
          <c:spPr>
            <a:solidFill>
              <a:schemeClr val="accent2"/>
            </a:solidFill>
          </c:spPr>
          <c:invertIfNegative val="0"/>
          <c:val>
            <c:numRef>
              <c:f>Evol_abattages_agneaux!$U$14:$U$25</c:f>
              <c:numCache>
                <c:formatCode>#\ ##0.0"   "</c:formatCode>
                <c:ptCount val="12"/>
                <c:pt idx="0">
                  <c:v>1123.1210000000001</c:v>
                </c:pt>
                <c:pt idx="1">
                  <c:v>1354.2070000000001</c:v>
                </c:pt>
                <c:pt idx="2">
                  <c:v>2162.3580000000002</c:v>
                </c:pt>
                <c:pt idx="3">
                  <c:v>1576.2650000000001</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Evol_abattages_agneaux!$Q$12</c:f>
              <c:strCache>
                <c:ptCount val="1"/>
                <c:pt idx="0">
                  <c:v>Moyenne 2018-2022</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Evol_abattages_agneaux!$Q$14:$Q$25</c:f>
              <c:numCache>
                <c:formatCode>#\ ##0.0"   "</c:formatCode>
                <c:ptCount val="12"/>
                <c:pt idx="0">
                  <c:v>1455.6632</c:v>
                </c:pt>
                <c:pt idx="1">
                  <c:v>1658.998</c:v>
                </c:pt>
                <c:pt idx="2">
                  <c:v>2271.3753999999999</c:v>
                </c:pt>
                <c:pt idx="3">
                  <c:v>2251.5464000000002</c:v>
                </c:pt>
                <c:pt idx="4">
                  <c:v>1861.0922</c:v>
                </c:pt>
                <c:pt idx="5">
                  <c:v>1780.5264</c:v>
                </c:pt>
                <c:pt idx="6">
                  <c:v>1903.4902</c:v>
                </c:pt>
                <c:pt idx="7">
                  <c:v>1675.7868000000001</c:v>
                </c:pt>
                <c:pt idx="8">
                  <c:v>1299.9998000000001</c:v>
                </c:pt>
                <c:pt idx="9">
                  <c:v>1214.7954</c:v>
                </c:pt>
                <c:pt idx="10">
                  <c:v>1104.9132</c:v>
                </c:pt>
                <c:pt idx="11">
                  <c:v>1312.7005999999999</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00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6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8.3505826564649624E-2"/>
          <c:y val="0.10094978664891988"/>
          <c:w val="0.88190299762178748"/>
          <c:h val="0.62147212405741303"/>
        </c:manualLayout>
      </c:layout>
      <c:lineChart>
        <c:grouping val="standard"/>
        <c:varyColors val="0"/>
        <c:ser>
          <c:idx val="3"/>
          <c:order val="0"/>
          <c:tx>
            <c:strRef>
              <c:f>cotations_agneauxcouverts_R!$C$12</c:f>
              <c:strCache>
                <c:ptCount val="1"/>
                <c:pt idx="0">
                  <c:v>Moyenne 2018-2022</c:v>
                </c:pt>
              </c:strCache>
            </c:strRef>
          </c:tx>
          <c:spPr>
            <a:ln w="25400">
              <a:solidFill>
                <a:srgbClr val="ED7D31">
                  <a:lumMod val="50000"/>
                </a:srgbClr>
              </a:solidFill>
              <a:prstDash val="sysDash"/>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cotations_agneauxcouverts_R!$C$13:$C$64</c:f>
              <c:numCache>
                <c:formatCode>#,##0.00</c:formatCode>
                <c:ptCount val="52"/>
                <c:pt idx="0">
                  <c:v>7.0640000000000001</c:v>
                </c:pt>
                <c:pt idx="1">
                  <c:v>7.032</c:v>
                </c:pt>
                <c:pt idx="2">
                  <c:v>6.9580000000000002</c:v>
                </c:pt>
                <c:pt idx="3">
                  <c:v>6.91</c:v>
                </c:pt>
                <c:pt idx="4">
                  <c:v>6.8579999999999997</c:v>
                </c:pt>
                <c:pt idx="5">
                  <c:v>6.81</c:v>
                </c:pt>
                <c:pt idx="6">
                  <c:v>6.8179999999999996</c:v>
                </c:pt>
                <c:pt idx="7">
                  <c:v>6.86</c:v>
                </c:pt>
                <c:pt idx="8">
                  <c:v>6.93</c:v>
                </c:pt>
                <c:pt idx="9">
                  <c:v>6.992</c:v>
                </c:pt>
                <c:pt idx="10">
                  <c:v>7.0620000000000003</c:v>
                </c:pt>
                <c:pt idx="11">
                  <c:v>7.1459999999999999</c:v>
                </c:pt>
                <c:pt idx="12">
                  <c:v>7.12</c:v>
                </c:pt>
                <c:pt idx="13">
                  <c:v>7.1820000000000004</c:v>
                </c:pt>
                <c:pt idx="14">
                  <c:v>7.2</c:v>
                </c:pt>
                <c:pt idx="15">
                  <c:v>7.1879999999999997</c:v>
                </c:pt>
                <c:pt idx="16">
                  <c:v>7.1420000000000003</c:v>
                </c:pt>
                <c:pt idx="17">
                  <c:v>7.1079999999999997</c:v>
                </c:pt>
                <c:pt idx="18">
                  <c:v>7.1280000000000001</c:v>
                </c:pt>
                <c:pt idx="19">
                  <c:v>7.11</c:v>
                </c:pt>
                <c:pt idx="20">
                  <c:v>7.0860000000000003</c:v>
                </c:pt>
                <c:pt idx="21">
                  <c:v>7.1</c:v>
                </c:pt>
                <c:pt idx="22">
                  <c:v>7.0739999999999998</c:v>
                </c:pt>
                <c:pt idx="23">
                  <c:v>7.0819999999999999</c:v>
                </c:pt>
                <c:pt idx="24">
                  <c:v>7.0780000000000003</c:v>
                </c:pt>
                <c:pt idx="25">
                  <c:v>7.0979999999999999</c:v>
                </c:pt>
                <c:pt idx="26">
                  <c:v>7.1059999999999999</c:v>
                </c:pt>
                <c:pt idx="27">
                  <c:v>7.1059999999999999</c:v>
                </c:pt>
                <c:pt idx="28">
                  <c:v>7.1420000000000003</c:v>
                </c:pt>
                <c:pt idx="29">
                  <c:v>7.1639999999999997</c:v>
                </c:pt>
                <c:pt idx="30">
                  <c:v>7.1920000000000002</c:v>
                </c:pt>
                <c:pt idx="31">
                  <c:v>7.2160000000000002</c:v>
                </c:pt>
                <c:pt idx="32">
                  <c:v>7.23</c:v>
                </c:pt>
                <c:pt idx="33">
                  <c:v>7.26</c:v>
                </c:pt>
                <c:pt idx="34">
                  <c:v>7.2960000000000003</c:v>
                </c:pt>
                <c:pt idx="35">
                  <c:v>7.31</c:v>
                </c:pt>
                <c:pt idx="36">
                  <c:v>7.3339999999999996</c:v>
                </c:pt>
                <c:pt idx="37">
                  <c:v>7.3840000000000003</c:v>
                </c:pt>
                <c:pt idx="38">
                  <c:v>7.3940000000000001</c:v>
                </c:pt>
                <c:pt idx="39">
                  <c:v>7.4119999999999999</c:v>
                </c:pt>
                <c:pt idx="40">
                  <c:v>7.4080000000000004</c:v>
                </c:pt>
                <c:pt idx="41">
                  <c:v>7.4039999999999999</c:v>
                </c:pt>
                <c:pt idx="42">
                  <c:v>7.4459999999999997</c:v>
                </c:pt>
                <c:pt idx="43">
                  <c:v>7.4640000000000004</c:v>
                </c:pt>
                <c:pt idx="44">
                  <c:v>7.4779999999999998</c:v>
                </c:pt>
                <c:pt idx="45">
                  <c:v>7.5140000000000002</c:v>
                </c:pt>
                <c:pt idx="46">
                  <c:v>7.5380000000000003</c:v>
                </c:pt>
                <c:pt idx="47">
                  <c:v>7.56</c:v>
                </c:pt>
                <c:pt idx="48">
                  <c:v>7.5819999999999999</c:v>
                </c:pt>
                <c:pt idx="49">
                  <c:v>7.58</c:v>
                </c:pt>
                <c:pt idx="50">
                  <c:v>7.5819999999999999</c:v>
                </c:pt>
                <c:pt idx="51">
                  <c:v>7.5860000000000003</c:v>
                </c:pt>
              </c:numCache>
            </c:numRef>
          </c:val>
          <c:smooth val="0"/>
          <c:extLst>
            <c:ext xmlns:c16="http://schemas.microsoft.com/office/drawing/2014/chart" uri="{C3380CC4-5D6E-409C-BE32-E72D297353CC}">
              <c16:uniqueId val="{00000000-738C-4467-B246-AD00DB2EA9B2}"/>
            </c:ext>
          </c:extLst>
        </c:ser>
        <c:ser>
          <c:idx val="0"/>
          <c:order val="1"/>
          <c:tx>
            <c:strRef>
              <c:f>cotations_agneauxcouverts_R!$D$12</c:f>
              <c:strCache>
                <c:ptCount val="1"/>
                <c:pt idx="0">
                  <c:v>2023</c:v>
                </c:pt>
              </c:strCache>
            </c:strRef>
          </c:tx>
          <c:spPr>
            <a:ln w="25400">
              <a:solidFill>
                <a:srgbClr val="5B9BD5">
                  <a:lumMod val="75000"/>
                </a:srgbClr>
              </a:solidFill>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cotations_agneauxcouverts_R!$D$13:$D$64</c:f>
              <c:numCache>
                <c:formatCode>#,##0.00</c:formatCode>
                <c:ptCount val="52"/>
                <c:pt idx="0">
                  <c:v>8.58</c:v>
                </c:pt>
                <c:pt idx="1">
                  <c:v>8.43</c:v>
                </c:pt>
                <c:pt idx="2">
                  <c:v>8.3699999999999992</c:v>
                </c:pt>
                <c:pt idx="3">
                  <c:v>8.2899999999999991</c:v>
                </c:pt>
                <c:pt idx="4">
                  <c:v>8.18</c:v>
                </c:pt>
                <c:pt idx="5">
                  <c:v>8.15</c:v>
                </c:pt>
                <c:pt idx="6">
                  <c:v>8.17</c:v>
                </c:pt>
                <c:pt idx="7">
                  <c:v>8.1199999999999992</c:v>
                </c:pt>
                <c:pt idx="8">
                  <c:v>8.18</c:v>
                </c:pt>
                <c:pt idx="9">
                  <c:v>8.2799999999999994</c:v>
                </c:pt>
                <c:pt idx="10">
                  <c:v>8.39</c:v>
                </c:pt>
                <c:pt idx="11">
                  <c:v>8.59</c:v>
                </c:pt>
                <c:pt idx="12" formatCode="General">
                  <c:v>8.65</c:v>
                </c:pt>
                <c:pt idx="13" formatCode="General">
                  <c:v>8.68</c:v>
                </c:pt>
                <c:pt idx="14" formatCode="General">
                  <c:v>8.65</c:v>
                </c:pt>
                <c:pt idx="15" formatCode="General">
                  <c:v>8.61</c:v>
                </c:pt>
                <c:pt idx="16" formatCode="General">
                  <c:v>8.64</c:v>
                </c:pt>
                <c:pt idx="17" formatCode="General">
                  <c:v>8.59</c:v>
                </c:pt>
                <c:pt idx="18" formatCode="General">
                  <c:v>8.6199999999999992</c:v>
                </c:pt>
                <c:pt idx="19" formatCode="0.00">
                  <c:v>8.58</c:v>
                </c:pt>
                <c:pt idx="20" formatCode="0.00">
                  <c:v>8.56</c:v>
                </c:pt>
                <c:pt idx="21" formatCode="0.00">
                  <c:v>8.57</c:v>
                </c:pt>
                <c:pt idx="22" formatCode="0.00">
                  <c:v>8.58</c:v>
                </c:pt>
                <c:pt idx="23" formatCode="0.00">
                  <c:v>8.58</c:v>
                </c:pt>
                <c:pt idx="24" formatCode="0.00">
                  <c:v>8.61</c:v>
                </c:pt>
                <c:pt idx="25" formatCode="0.00">
                  <c:v>8.6</c:v>
                </c:pt>
                <c:pt idx="26" formatCode="0.00">
                  <c:v>8.58</c:v>
                </c:pt>
                <c:pt idx="27" formatCode="0.00">
                  <c:v>8.59</c:v>
                </c:pt>
                <c:pt idx="28" formatCode="0.00">
                  <c:v>8.5399999999999991</c:v>
                </c:pt>
                <c:pt idx="29" formatCode="0.00">
                  <c:v>8.4600000000000009</c:v>
                </c:pt>
                <c:pt idx="30" formatCode="0.00">
                  <c:v>8.44</c:v>
                </c:pt>
                <c:pt idx="31" formatCode="General">
                  <c:v>8.42</c:v>
                </c:pt>
                <c:pt idx="32" formatCode="General">
                  <c:v>8.41</c:v>
                </c:pt>
                <c:pt idx="33" formatCode="General">
                  <c:v>8.42</c:v>
                </c:pt>
                <c:pt idx="34" formatCode="General">
                  <c:v>8.3800000000000008</c:v>
                </c:pt>
                <c:pt idx="35" formatCode="General">
                  <c:v>8.39</c:v>
                </c:pt>
                <c:pt idx="36" formatCode="General">
                  <c:v>8.49</c:v>
                </c:pt>
                <c:pt idx="37" formatCode="General">
                  <c:v>8.5399999999999991</c:v>
                </c:pt>
                <c:pt idx="38" formatCode="General">
                  <c:v>8.52</c:v>
                </c:pt>
                <c:pt idx="39" formatCode="General">
                  <c:v>8.59</c:v>
                </c:pt>
                <c:pt idx="40" formatCode="General">
                  <c:v>8.67</c:v>
                </c:pt>
                <c:pt idx="41" formatCode="General">
                  <c:v>8.77</c:v>
                </c:pt>
                <c:pt idx="42" formatCode="General">
                  <c:v>8.86</c:v>
                </c:pt>
                <c:pt idx="43" formatCode="General">
                  <c:v>8.9</c:v>
                </c:pt>
                <c:pt idx="44" formatCode="General">
                  <c:v>9.02</c:v>
                </c:pt>
                <c:pt idx="45" formatCode="General">
                  <c:v>9.02</c:v>
                </c:pt>
                <c:pt idx="46" formatCode="General">
                  <c:v>9.02</c:v>
                </c:pt>
                <c:pt idx="47" formatCode="General">
                  <c:v>9.11</c:v>
                </c:pt>
                <c:pt idx="48" formatCode="General">
                  <c:v>8.9600000000000009</c:v>
                </c:pt>
                <c:pt idx="49" formatCode="General">
                  <c:v>9.1300000000000008</c:v>
                </c:pt>
                <c:pt idx="50" formatCode="General">
                  <c:v>9.2100000000000009</c:v>
                </c:pt>
                <c:pt idx="51" formatCode="General">
                  <c:v>9.1999999999999993</c:v>
                </c:pt>
              </c:numCache>
            </c:numRef>
          </c:val>
          <c:smooth val="0"/>
          <c:extLst>
            <c:ext xmlns:c16="http://schemas.microsoft.com/office/drawing/2014/chart" uri="{C3380CC4-5D6E-409C-BE32-E72D297353CC}">
              <c16:uniqueId val="{00000003-738C-4467-B246-AD00DB2EA9B2}"/>
            </c:ext>
          </c:extLst>
        </c:ser>
        <c:ser>
          <c:idx val="1"/>
          <c:order val="2"/>
          <c:tx>
            <c:strRef>
              <c:f>cotations_agneauxcouverts_R!$E$12</c:f>
              <c:strCache>
                <c:ptCount val="1"/>
                <c:pt idx="0">
                  <c:v>2024</c:v>
                </c:pt>
              </c:strCache>
            </c:strRef>
          </c:tx>
          <c:marker>
            <c:symbol val="none"/>
          </c:marker>
          <c:val>
            <c:numRef>
              <c:f>cotations_agneauxcouverts_R!$E$13:$E$64</c:f>
              <c:numCache>
                <c:formatCode>#,##0.00</c:formatCode>
                <c:ptCount val="52"/>
                <c:pt idx="0">
                  <c:v>9.2200000000000006</c:v>
                </c:pt>
                <c:pt idx="1">
                  <c:v>9.1300000000000008</c:v>
                </c:pt>
                <c:pt idx="2">
                  <c:v>9.07</c:v>
                </c:pt>
                <c:pt idx="3">
                  <c:v>8.9</c:v>
                </c:pt>
                <c:pt idx="4">
                  <c:v>8.77</c:v>
                </c:pt>
                <c:pt idx="5">
                  <c:v>8.6999999999999993</c:v>
                </c:pt>
                <c:pt idx="6">
                  <c:v>8.76</c:v>
                </c:pt>
                <c:pt idx="7">
                  <c:v>8.81</c:v>
                </c:pt>
                <c:pt idx="8">
                  <c:v>9.06</c:v>
                </c:pt>
                <c:pt idx="9">
                  <c:v>9.1999999999999993</c:v>
                </c:pt>
                <c:pt idx="10">
                  <c:v>9.48</c:v>
                </c:pt>
                <c:pt idx="11">
                  <c:v>9.7200000000000006</c:v>
                </c:pt>
                <c:pt idx="12" formatCode="General">
                  <c:v>9.7200000000000006</c:v>
                </c:pt>
                <c:pt idx="13" formatCode="General">
                  <c:v>9.6999999999999993</c:v>
                </c:pt>
                <c:pt idx="14" formatCode="General">
                  <c:v>9.75</c:v>
                </c:pt>
                <c:pt idx="15" formatCode="General">
                  <c:v>9.77</c:v>
                </c:pt>
                <c:pt idx="16" formatCode="General">
                  <c:v>9.84</c:v>
                </c:pt>
                <c:pt idx="17" formatCode="General">
                  <c:v>9.8699999999999992</c:v>
                </c:pt>
                <c:pt idx="18" formatCode="General">
                  <c:v>9.84</c:v>
                </c:pt>
                <c:pt idx="19" formatCode="0.00">
                  <c:v>9.8800000000000008</c:v>
                </c:pt>
                <c:pt idx="20" formatCode="0.00">
                  <c:v>9.84</c:v>
                </c:pt>
                <c:pt idx="21" formatCode="0.00">
                  <c:v>9.8699999999999992</c:v>
                </c:pt>
                <c:pt idx="22" formatCode="0.00">
                  <c:v>9.89</c:v>
                </c:pt>
                <c:pt idx="23" formatCode="0.00">
                  <c:v>9.91</c:v>
                </c:pt>
                <c:pt idx="24" formatCode="0.00">
                  <c:v>9.75</c:v>
                </c:pt>
                <c:pt idx="25" formatCode="0.00">
                  <c:v>9.67</c:v>
                </c:pt>
                <c:pt idx="26" formatCode="0.00">
                  <c:v>9.6199999999999992</c:v>
                </c:pt>
                <c:pt idx="27" formatCode="0.00">
                  <c:v>9.67</c:v>
                </c:pt>
                <c:pt idx="28" formatCode="0.00">
                  <c:v>9.56</c:v>
                </c:pt>
                <c:pt idx="29" formatCode="0.00">
                  <c:v>9.56</c:v>
                </c:pt>
                <c:pt idx="30" formatCode="0.00">
                  <c:v>9.43</c:v>
                </c:pt>
                <c:pt idx="31" formatCode="General">
                  <c:v>9.44</c:v>
                </c:pt>
                <c:pt idx="32" formatCode="General">
                  <c:v>9.44</c:v>
                </c:pt>
                <c:pt idx="33" formatCode="General">
                  <c:v>9.4499999999999993</c:v>
                </c:pt>
                <c:pt idx="34" formatCode="General">
                  <c:v>9.49</c:v>
                </c:pt>
                <c:pt idx="35" formatCode="General">
                  <c:v>9.64</c:v>
                </c:pt>
                <c:pt idx="36" formatCode="General">
                  <c:v>9.81</c:v>
                </c:pt>
                <c:pt idx="37" formatCode="General">
                  <c:v>9.8000000000000007</c:v>
                </c:pt>
                <c:pt idx="38" formatCode="General">
                  <c:v>9.91</c:v>
                </c:pt>
                <c:pt idx="39" formatCode="General">
                  <c:v>9.89</c:v>
                </c:pt>
                <c:pt idx="40" formatCode="General">
                  <c:v>9.98</c:v>
                </c:pt>
                <c:pt idx="41" formatCode="General">
                  <c:v>10.02</c:v>
                </c:pt>
                <c:pt idx="42" formatCode="General">
                  <c:v>10.029999999999999</c:v>
                </c:pt>
                <c:pt idx="43" formatCode="General">
                  <c:v>10.15</c:v>
                </c:pt>
                <c:pt idx="44" formatCode="General">
                  <c:v>10.199999999999999</c:v>
                </c:pt>
                <c:pt idx="45" formatCode="General">
                  <c:v>10.44</c:v>
                </c:pt>
                <c:pt idx="46" formatCode="General">
                  <c:v>10.43</c:v>
                </c:pt>
                <c:pt idx="47" formatCode="General">
                  <c:v>10.55</c:v>
                </c:pt>
                <c:pt idx="48" formatCode="General">
                  <c:v>10.58</c:v>
                </c:pt>
                <c:pt idx="49" formatCode="General">
                  <c:v>10.63</c:v>
                </c:pt>
                <c:pt idx="50" formatCode="General">
                  <c:v>10.67</c:v>
                </c:pt>
                <c:pt idx="51" formatCode="General">
                  <c:v>10.71</c:v>
                </c:pt>
              </c:numCache>
            </c:numRef>
          </c:val>
          <c:smooth val="0"/>
          <c:extLst>
            <c:ext xmlns:c16="http://schemas.microsoft.com/office/drawing/2014/chart" uri="{C3380CC4-5D6E-409C-BE32-E72D297353CC}">
              <c16:uniqueId val="{00000000-4F39-4AA6-BB81-18BC25559D5C}"/>
            </c:ext>
          </c:extLst>
        </c:ser>
        <c:ser>
          <c:idx val="4"/>
          <c:order val="3"/>
          <c:tx>
            <c:strRef>
              <c:f>cotations_agneauxcouverts_R!$F$12</c:f>
              <c:strCache>
                <c:ptCount val="1"/>
                <c:pt idx="0">
                  <c:v>2025</c:v>
                </c:pt>
              </c:strCache>
            </c:strRef>
          </c:tx>
          <c:marker>
            <c:symbol val="none"/>
          </c:marker>
          <c:val>
            <c:numRef>
              <c:f>cotations_agneauxcouverts_R!$F$13:$F$64</c:f>
              <c:numCache>
                <c:formatCode>#,##0.00</c:formatCode>
                <c:ptCount val="52"/>
                <c:pt idx="0">
                  <c:v>10.74</c:v>
                </c:pt>
                <c:pt idx="1">
                  <c:v>10.64</c:v>
                </c:pt>
                <c:pt idx="2">
                  <c:v>10.57</c:v>
                </c:pt>
                <c:pt idx="3">
                  <c:v>10.45</c:v>
                </c:pt>
                <c:pt idx="4">
                  <c:v>10.38</c:v>
                </c:pt>
                <c:pt idx="5">
                  <c:v>10.36</c:v>
                </c:pt>
                <c:pt idx="6">
                  <c:v>10.26</c:v>
                </c:pt>
                <c:pt idx="7">
                  <c:v>10.33</c:v>
                </c:pt>
                <c:pt idx="8">
                  <c:v>10.33</c:v>
                </c:pt>
                <c:pt idx="9">
                  <c:v>10.38</c:v>
                </c:pt>
                <c:pt idx="10">
                  <c:v>10.49</c:v>
                </c:pt>
                <c:pt idx="11">
                  <c:v>10.58</c:v>
                </c:pt>
                <c:pt idx="12" formatCode="General">
                  <c:v>10.79</c:v>
                </c:pt>
                <c:pt idx="13" formatCode="General">
                  <c:v>11.02</c:v>
                </c:pt>
                <c:pt idx="14" formatCode="General">
                  <c:v>10.97</c:v>
                </c:pt>
                <c:pt idx="15" formatCode="General">
                  <c:v>10.9</c:v>
                </c:pt>
                <c:pt idx="16" formatCode="General">
                  <c:v>10.81</c:v>
                </c:pt>
                <c:pt idx="17" formatCode="General">
                  <c:v>10.83</c:v>
                </c:pt>
                <c:pt idx="18" formatCode="General">
                  <c:v>10.77</c:v>
                </c:pt>
                <c:pt idx="19" formatCode="0.00">
                  <c:v>10.73</c:v>
                </c:pt>
                <c:pt idx="20" formatCode="0.00">
                  <c:v>10.72</c:v>
                </c:pt>
                <c:pt idx="21" formatCode="0.00">
                  <c:v>10.74</c:v>
                </c:pt>
                <c:pt idx="22" formatCode="0.00">
                  <c:v>10.66</c:v>
                </c:pt>
                <c:pt idx="23" formatCode="0.00">
                  <c:v>10.54</c:v>
                </c:pt>
                <c:pt idx="24" formatCode="0.00">
                  <c:v>10.39</c:v>
                </c:pt>
                <c:pt idx="25" formatCode="0.00">
                  <c:v>10.18</c:v>
                </c:pt>
                <c:pt idx="26" formatCode="0.00">
                  <c:v>10.11</c:v>
                </c:pt>
                <c:pt idx="27" formatCode="0.00">
                  <c:v>10.029999999999999</c:v>
                </c:pt>
                <c:pt idx="28" formatCode="0.00">
                  <c:v>9.94</c:v>
                </c:pt>
                <c:pt idx="29" formatCode="0.00">
                  <c:v>9.86</c:v>
                </c:pt>
                <c:pt idx="30" formatCode="0.00">
                  <c:v>9.6</c:v>
                </c:pt>
                <c:pt idx="31" formatCode="General">
                  <c:v>9.52</c:v>
                </c:pt>
                <c:pt idx="32" formatCode="General">
                  <c:v>9.48</c:v>
                </c:pt>
                <c:pt idx="33" formatCode="General">
                  <c:v>9.4700000000000006</c:v>
                </c:pt>
                <c:pt idx="34" formatCode="General">
                  <c:v>9.41</c:v>
                </c:pt>
                <c:pt idx="35" formatCode="General">
                  <c:v>9.3800000000000008</c:v>
                </c:pt>
                <c:pt idx="36" formatCode="General">
                  <c:v>9.42</c:v>
                </c:pt>
                <c:pt idx="37" formatCode="General">
                  <c:v>9.39</c:v>
                </c:pt>
                <c:pt idx="38" formatCode="General">
                  <c:v>9.39</c:v>
                </c:pt>
                <c:pt idx="39" formatCode="General">
                  <c:v>9.42</c:v>
                </c:pt>
                <c:pt idx="40" formatCode="General">
                  <c:v>9.4</c:v>
                </c:pt>
                <c:pt idx="41" formatCode="General">
                  <c:v>9.49</c:v>
                </c:pt>
                <c:pt idx="42" formatCode="General">
                  <c:v>9.5399999999999991</c:v>
                </c:pt>
                <c:pt idx="43" formatCode="General">
                  <c:v>9.64</c:v>
                </c:pt>
                <c:pt idx="44" formatCode="General">
                  <c:v>9.8000000000000007</c:v>
                </c:pt>
                <c:pt idx="45" formatCode="General">
                  <c:v>9.9700000000000006</c:v>
                </c:pt>
                <c:pt idx="46" formatCode="General">
                  <c:v>10.029999999999999</c:v>
                </c:pt>
                <c:pt idx="47" formatCode="General">
                  <c:v>10.050000000000001</c:v>
                </c:pt>
                <c:pt idx="48" formatCode="General">
                  <c:v>10.11</c:v>
                </c:pt>
                <c:pt idx="49" formatCode="General">
                  <c:v>10.18</c:v>
                </c:pt>
                <c:pt idx="50" formatCode="General">
                  <c:v>10.23</c:v>
                </c:pt>
                <c:pt idx="51" formatCode="General">
                  <c:v>10.33</c:v>
                </c:pt>
              </c:numCache>
            </c:numRef>
          </c:val>
          <c:smooth val="0"/>
          <c:extLst>
            <c:ext xmlns:c16="http://schemas.microsoft.com/office/drawing/2014/chart" uri="{C3380CC4-5D6E-409C-BE32-E72D297353CC}">
              <c16:uniqueId val="{00000000-6F5A-4788-84BB-E78577347793}"/>
            </c:ext>
          </c:extLst>
        </c:ser>
        <c:ser>
          <c:idx val="2"/>
          <c:order val="4"/>
          <c:tx>
            <c:strRef>
              <c:f>cotations_agneauxcouverts_R!$G$12</c:f>
              <c:strCache>
                <c:ptCount val="1"/>
                <c:pt idx="0">
                  <c:v>2026</c:v>
                </c:pt>
              </c:strCache>
            </c:strRef>
          </c:tx>
          <c:spPr>
            <a:ln>
              <a:solidFill>
                <a:srgbClr val="00B050"/>
              </a:solidFill>
            </a:ln>
          </c:spPr>
          <c:marker>
            <c:symbol val="none"/>
          </c:marker>
          <c:val>
            <c:numRef>
              <c:f>cotations_agneauxcouverts_R!$G$13:$G$64</c:f>
              <c:numCache>
                <c:formatCode>#,##0.00</c:formatCode>
                <c:ptCount val="52"/>
                <c:pt idx="0">
                  <c:v>10.36</c:v>
                </c:pt>
                <c:pt idx="1">
                  <c:v>10.33</c:v>
                </c:pt>
                <c:pt idx="2">
                  <c:v>10.3</c:v>
                </c:pt>
                <c:pt idx="3">
                  <c:v>10.26</c:v>
                </c:pt>
                <c:pt idx="4">
                  <c:v>10.18</c:v>
                </c:pt>
                <c:pt idx="5">
                  <c:v>10.28</c:v>
                </c:pt>
                <c:pt idx="6">
                  <c:v>10.27</c:v>
                </c:pt>
                <c:pt idx="7">
                  <c:v>10.220000000000001</c:v>
                </c:pt>
                <c:pt idx="8">
                  <c:v>10.39</c:v>
                </c:pt>
                <c:pt idx="9">
                  <c:v>10.54</c:v>
                </c:pt>
                <c:pt idx="10">
                  <c:v>10.83</c:v>
                </c:pt>
                <c:pt idx="11">
                  <c:v>10.95</c:v>
                </c:pt>
                <c:pt idx="12" formatCode="General">
                  <c:v>10.95</c:v>
                </c:pt>
                <c:pt idx="13" formatCode="General">
                  <c:v>10.88</c:v>
                </c:pt>
                <c:pt idx="14" formatCode="General">
                  <c:v>10.85</c:v>
                </c:pt>
                <c:pt idx="15" formatCode="General">
                  <c:v>10.74</c:v>
                </c:pt>
                <c:pt idx="16" formatCode="General">
                  <c:v>10.72</c:v>
                </c:pt>
                <c:pt idx="17" formatCode="General">
                  <c:v>10.83</c:v>
                </c:pt>
                <c:pt idx="18" formatCode="General">
                  <c:v>10.95</c:v>
                </c:pt>
                <c:pt idx="19" formatCode="0.00">
                  <c:v>11.11</c:v>
                </c:pt>
                <c:pt idx="20" formatCode="0.00">
                  <c:v>11.12</c:v>
                </c:pt>
                <c:pt idx="21" formatCode="0.00">
                  <c:v>10.98</c:v>
                </c:pt>
                <c:pt idx="22" formatCode="0.00">
                  <c:v>10.88</c:v>
                </c:pt>
              </c:numCache>
            </c:numRef>
          </c:val>
          <c:smooth val="0"/>
          <c:extLst>
            <c:ext xmlns:c16="http://schemas.microsoft.com/office/drawing/2014/chart" uri="{C3380CC4-5D6E-409C-BE32-E72D297353CC}">
              <c16:uniqueId val="{00000001-22F1-428A-B26D-0FFBEF11925C}"/>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2"/>
          <c:min val="5"/>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 val="autoZero"/>
        <c:crossBetween val="between"/>
        <c:majorUnit val="0.5"/>
      </c:valAx>
      <c:spPr>
        <a:noFill/>
        <a:ln w="25400">
          <a:noFill/>
        </a:ln>
      </c:spPr>
    </c:plotArea>
    <c:legend>
      <c:legendPos val="r"/>
      <c:layout>
        <c:manualLayout>
          <c:xMode val="edge"/>
          <c:yMode val="edge"/>
          <c:x val="0.127918890587115"/>
          <c:y val="0.8165857706141525"/>
          <c:w val="0.77465574878303634"/>
          <c:h val="0.17382822411042012"/>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Evol_abattages_ovinsderéforme!$R$12</c:f>
              <c:strCache>
                <c:ptCount val="1"/>
                <c:pt idx="0">
                  <c:v>2023</c:v>
                </c:pt>
              </c:strCache>
            </c:strRef>
          </c:tx>
          <c:spPr>
            <a:solidFill>
              <a:schemeClr val="accent6">
                <a:lumMod val="20000"/>
                <a:lumOff val="8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Evol_abattages_ovinsderéforme!$R$14:$R$25</c:f>
              <c:numCache>
                <c:formatCode>#\ ##0.0"   "</c:formatCode>
                <c:ptCount val="12"/>
                <c:pt idx="0">
                  <c:v>230.483</c:v>
                </c:pt>
                <c:pt idx="1">
                  <c:v>202.66800000000001</c:v>
                </c:pt>
                <c:pt idx="2">
                  <c:v>274.98500000000001</c:v>
                </c:pt>
                <c:pt idx="3">
                  <c:v>235.46</c:v>
                </c:pt>
                <c:pt idx="4">
                  <c:v>258.24599999999998</c:v>
                </c:pt>
                <c:pt idx="5">
                  <c:v>317.053</c:v>
                </c:pt>
                <c:pt idx="6">
                  <c:v>256.63600000000002</c:v>
                </c:pt>
                <c:pt idx="7">
                  <c:v>238.215</c:v>
                </c:pt>
                <c:pt idx="8">
                  <c:v>232.42599999999999</c:v>
                </c:pt>
                <c:pt idx="9">
                  <c:v>226.637</c:v>
                </c:pt>
                <c:pt idx="10">
                  <c:v>212.86600000000001</c:v>
                </c:pt>
                <c:pt idx="11">
                  <c:v>180.64400000000001</c:v>
                </c:pt>
              </c:numCache>
            </c:numRef>
          </c:val>
          <c:extLst>
            <c:ext xmlns:c16="http://schemas.microsoft.com/office/drawing/2014/chart" uri="{C3380CC4-5D6E-409C-BE32-E72D297353CC}">
              <c16:uniqueId val="{00000000-371D-4535-AC64-DA82EB86752B}"/>
            </c:ext>
          </c:extLst>
        </c:ser>
        <c:ser>
          <c:idx val="3"/>
          <c:order val="1"/>
          <c:tx>
            <c:strRef>
              <c:f>Evol_abattages_ovinsderéforme!$S$12</c:f>
              <c:strCache>
                <c:ptCount val="1"/>
                <c:pt idx="0">
                  <c:v>2024</c:v>
                </c:pt>
              </c:strCache>
            </c:strRef>
          </c:tx>
          <c:spPr>
            <a:solidFill>
              <a:schemeClr val="accent5">
                <a:lumMod val="60000"/>
                <a:lumOff val="4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Evol_abattages_ovinsderéforme!$S$14:$S$25</c:f>
              <c:numCache>
                <c:formatCode>#\ ##0.0"   "</c:formatCode>
                <c:ptCount val="12"/>
                <c:pt idx="0">
                  <c:v>167.75899999999999</c:v>
                </c:pt>
                <c:pt idx="1">
                  <c:v>227.929</c:v>
                </c:pt>
                <c:pt idx="2">
                  <c:v>208.84899999999999</c:v>
                </c:pt>
                <c:pt idx="3">
                  <c:v>217.6</c:v>
                </c:pt>
                <c:pt idx="4">
                  <c:v>264.34399999999999</c:v>
                </c:pt>
                <c:pt idx="5">
                  <c:v>270.23500000000001</c:v>
                </c:pt>
                <c:pt idx="6">
                  <c:v>279.62099999999998</c:v>
                </c:pt>
                <c:pt idx="7">
                  <c:v>244.84800000000001</c:v>
                </c:pt>
                <c:pt idx="8">
                  <c:v>232.41800000000001</c:v>
                </c:pt>
                <c:pt idx="9">
                  <c:v>181.672</c:v>
                </c:pt>
                <c:pt idx="10">
                  <c:v>162.452</c:v>
                </c:pt>
                <c:pt idx="11">
                  <c:v>163.15199999999999</c:v>
                </c:pt>
              </c:numCache>
            </c:numRef>
          </c:val>
          <c:extLst>
            <c:ext xmlns:c16="http://schemas.microsoft.com/office/drawing/2014/chart" uri="{C3380CC4-5D6E-409C-BE32-E72D297353CC}">
              <c16:uniqueId val="{00000001-371D-4535-AC64-DA82EB86752B}"/>
            </c:ext>
          </c:extLst>
        </c:ser>
        <c:ser>
          <c:idx val="4"/>
          <c:order val="2"/>
          <c:tx>
            <c:strRef>
              <c:f>Evol_abattages_ovinsderéforme!$T$12</c:f>
              <c:strCache>
                <c:ptCount val="1"/>
                <c:pt idx="0">
                  <c:v>2025</c:v>
                </c:pt>
              </c:strCache>
            </c:strRef>
          </c:tx>
          <c:invertIfNegative val="0"/>
          <c:val>
            <c:numRef>
              <c:f>Evol_abattages_ovinsderéforme!$T$14:$T$25</c:f>
              <c:numCache>
                <c:formatCode>#\ ##0.0"   "</c:formatCode>
                <c:ptCount val="12"/>
                <c:pt idx="0">
                  <c:v>148.41300000000001</c:v>
                </c:pt>
                <c:pt idx="1">
                  <c:v>177.083</c:v>
                </c:pt>
                <c:pt idx="2">
                  <c:v>180.27699999999999</c:v>
                </c:pt>
                <c:pt idx="3">
                  <c:v>190.71199999999999</c:v>
                </c:pt>
                <c:pt idx="4">
                  <c:v>258.21100000000001</c:v>
                </c:pt>
                <c:pt idx="5">
                  <c:v>292.113</c:v>
                </c:pt>
                <c:pt idx="6">
                  <c:v>298.05399999999997</c:v>
                </c:pt>
                <c:pt idx="7">
                  <c:v>234.75399999999999</c:v>
                </c:pt>
                <c:pt idx="8">
                  <c:v>237.56</c:v>
                </c:pt>
                <c:pt idx="9">
                  <c:v>219.61199999999999</c:v>
                </c:pt>
                <c:pt idx="10">
                  <c:v>203.03</c:v>
                </c:pt>
                <c:pt idx="11">
                  <c:v>192.999</c:v>
                </c:pt>
              </c:numCache>
            </c:numRef>
          </c:val>
          <c:extLst>
            <c:ext xmlns:c16="http://schemas.microsoft.com/office/drawing/2014/chart" uri="{C3380CC4-5D6E-409C-BE32-E72D297353CC}">
              <c16:uniqueId val="{00000000-CF2F-4C9B-86E4-3E8B31CEAEE7}"/>
            </c:ext>
          </c:extLst>
        </c:ser>
        <c:ser>
          <c:idx val="1"/>
          <c:order val="3"/>
          <c:tx>
            <c:strRef>
              <c:f>Evol_abattages_ovinsderéforme!$U$12</c:f>
              <c:strCache>
                <c:ptCount val="1"/>
                <c:pt idx="0">
                  <c:v>2026</c:v>
                </c:pt>
              </c:strCache>
            </c:strRef>
          </c:tx>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Evol_abattages_ovinsderéforme!$U$14:$U$25</c:f>
              <c:numCache>
                <c:formatCode>#\ ##0.0"   "</c:formatCode>
                <c:ptCount val="12"/>
                <c:pt idx="0">
                  <c:v>156.483</c:v>
                </c:pt>
                <c:pt idx="1">
                  <c:v>228.54900000000001</c:v>
                </c:pt>
                <c:pt idx="2">
                  <c:v>227.316</c:v>
                </c:pt>
                <c:pt idx="3">
                  <c:v>244.12899999999999</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Evol_abattages_ovinsderéforme!$Q$12</c:f>
              <c:strCache>
                <c:ptCount val="1"/>
                <c:pt idx="0">
                  <c:v>Moyenne 2018-2022</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Evol_abattages_ovinsderéforme!$Q$14:$Q$25</c:f>
              <c:numCache>
                <c:formatCode>#\ ##0.0"   "</c:formatCode>
                <c:ptCount val="12"/>
                <c:pt idx="0">
                  <c:v>256.15559999999999</c:v>
                </c:pt>
                <c:pt idx="1">
                  <c:v>294.0874</c:v>
                </c:pt>
                <c:pt idx="2">
                  <c:v>288.10199999999998</c:v>
                </c:pt>
                <c:pt idx="3">
                  <c:v>294.4076</c:v>
                </c:pt>
                <c:pt idx="4">
                  <c:v>357.22579999999999</c:v>
                </c:pt>
                <c:pt idx="5">
                  <c:v>362.57420000000002</c:v>
                </c:pt>
                <c:pt idx="6">
                  <c:v>348.32159999999999</c:v>
                </c:pt>
                <c:pt idx="7">
                  <c:v>335.39299999999997</c:v>
                </c:pt>
                <c:pt idx="8">
                  <c:v>294.56819999999999</c:v>
                </c:pt>
                <c:pt idx="9">
                  <c:v>297.40359999999998</c:v>
                </c:pt>
                <c:pt idx="10">
                  <c:v>266.16879999999998</c:v>
                </c:pt>
                <c:pt idx="11">
                  <c:v>256.19420000000002</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
          <c:min val="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100"/>
      </c:valAx>
      <c:spPr>
        <a:noFill/>
        <a:ln w="25400">
          <a:noFill/>
        </a:ln>
      </c:spPr>
    </c:plotArea>
    <c:legend>
      <c:legendPos val="r"/>
      <c:layout>
        <c:manualLayout>
          <c:xMode val="edge"/>
          <c:yMode val="edge"/>
          <c:x val="7.757528474078354E-2"/>
          <c:y val="0.84481901300798934"/>
          <c:w val="0.90144694305126416"/>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IPAMPA_aliment_ovin_caprin!$B$12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IPAMPA_aliment_ovin_caprin!$B$13:$B$24</c:f>
              <c:numCache>
                <c:formatCode>#,##0.00</c:formatCode>
                <c:ptCount val="12"/>
                <c:pt idx="0">
                  <c:v>98.6</c:v>
                </c:pt>
                <c:pt idx="1">
                  <c:v>99.2</c:v>
                </c:pt>
                <c:pt idx="2">
                  <c:v>99.3</c:v>
                </c:pt>
                <c:pt idx="3">
                  <c:v>100.1</c:v>
                </c:pt>
                <c:pt idx="4">
                  <c:v>100.1</c:v>
                </c:pt>
                <c:pt idx="5">
                  <c:v>100.2</c:v>
                </c:pt>
                <c:pt idx="6">
                  <c:v>99.4</c:v>
                </c:pt>
                <c:pt idx="7">
                  <c:v>99.5</c:v>
                </c:pt>
                <c:pt idx="8">
                  <c:v>99.6</c:v>
                </c:pt>
                <c:pt idx="9">
                  <c:v>99.9</c:v>
                </c:pt>
                <c:pt idx="10">
                  <c:v>101.5</c:v>
                </c:pt>
                <c:pt idx="11">
                  <c:v>102.7</c:v>
                </c:pt>
              </c:numCache>
            </c:numRef>
          </c:val>
          <c:smooth val="0"/>
          <c:extLst>
            <c:ext xmlns:c16="http://schemas.microsoft.com/office/drawing/2014/chart" uri="{C3380CC4-5D6E-409C-BE32-E72D297353CC}">
              <c16:uniqueId val="{00000000-AC9C-448E-BFE2-AEE20E867A58}"/>
            </c:ext>
          </c:extLst>
        </c:ser>
        <c:ser>
          <c:idx val="1"/>
          <c:order val="1"/>
          <c:tx>
            <c:strRef>
              <c:f>IPAMPA_aliment_ovin_caprin!$C$12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IPAMPA_aliment_ovin_caprin!$C$13:$C$24</c:f>
              <c:numCache>
                <c:formatCode>0.00"   "</c:formatCode>
                <c:ptCount val="12"/>
                <c:pt idx="0">
                  <c:v>104.1</c:v>
                </c:pt>
                <c:pt idx="1">
                  <c:v>106.9</c:v>
                </c:pt>
                <c:pt idx="2">
                  <c:v>108.6</c:v>
                </c:pt>
                <c:pt idx="3">
                  <c:v>110.1</c:v>
                </c:pt>
                <c:pt idx="4">
                  <c:v>111.6</c:v>
                </c:pt>
                <c:pt idx="5">
                  <c:v>112</c:v>
                </c:pt>
                <c:pt idx="6">
                  <c:v>112.8</c:v>
                </c:pt>
                <c:pt idx="7">
                  <c:v>112.5</c:v>
                </c:pt>
                <c:pt idx="8">
                  <c:v>113.4</c:v>
                </c:pt>
                <c:pt idx="9">
                  <c:v>114.4</c:v>
                </c:pt>
                <c:pt idx="10">
                  <c:v>115.5</c:v>
                </c:pt>
                <c:pt idx="11">
                  <c:v>117.8</c:v>
                </c:pt>
              </c:numCache>
            </c:numRef>
          </c:val>
          <c:smooth val="0"/>
          <c:extLst>
            <c:ext xmlns:c16="http://schemas.microsoft.com/office/drawing/2014/chart" uri="{C3380CC4-5D6E-409C-BE32-E72D297353CC}">
              <c16:uniqueId val="{00000001-AC9C-448E-BFE2-AEE20E867A58}"/>
            </c:ext>
          </c:extLst>
        </c:ser>
        <c:ser>
          <c:idx val="4"/>
          <c:order val="2"/>
          <c:tx>
            <c:strRef>
              <c:f>IPAMPA_aliment_ovin_caprin!$D$12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IPAMPA_aliment_ovin_caprin!$D$13:$D$24</c:f>
              <c:numCache>
                <c:formatCode>0.00"   "</c:formatCode>
                <c:ptCount val="12"/>
                <c:pt idx="0">
                  <c:v>119.7</c:v>
                </c:pt>
                <c:pt idx="1">
                  <c:v>122.4</c:v>
                </c:pt>
                <c:pt idx="2">
                  <c:v>127.3</c:v>
                </c:pt>
                <c:pt idx="3">
                  <c:v>134.9</c:v>
                </c:pt>
                <c:pt idx="4">
                  <c:v>143.1</c:v>
                </c:pt>
                <c:pt idx="5">
                  <c:v>144.4</c:v>
                </c:pt>
                <c:pt idx="6">
                  <c:v>145.9</c:v>
                </c:pt>
                <c:pt idx="7">
                  <c:v>145.5</c:v>
                </c:pt>
                <c:pt idx="8">
                  <c:v>145.4</c:v>
                </c:pt>
                <c:pt idx="9">
                  <c:v>147.19999999999999</c:v>
                </c:pt>
                <c:pt idx="10">
                  <c:v>149.1</c:v>
                </c:pt>
                <c:pt idx="11">
                  <c:v>149.1</c:v>
                </c:pt>
              </c:numCache>
            </c:numRef>
          </c:val>
          <c:smooth val="0"/>
          <c:extLst>
            <c:ext xmlns:c16="http://schemas.microsoft.com/office/drawing/2014/chart" uri="{C3380CC4-5D6E-409C-BE32-E72D297353CC}">
              <c16:uniqueId val="{00000002-AC9C-448E-BFE2-AEE20E867A58}"/>
            </c:ext>
          </c:extLst>
        </c:ser>
        <c:ser>
          <c:idx val="5"/>
          <c:order val="3"/>
          <c:tx>
            <c:strRef>
              <c:f>IPAMPA_aliment_ovin_caprin!$E$12</c:f>
              <c:strCache>
                <c:ptCount val="1"/>
                <c:pt idx="0">
                  <c:v>2023</c:v>
                </c:pt>
              </c:strCache>
            </c:strRef>
          </c:tx>
          <c:spPr>
            <a:ln>
              <a:solidFill>
                <a:schemeClr val="accent2"/>
              </a:solidFill>
            </a:ln>
          </c:spPr>
          <c:marker>
            <c:symbol val="none"/>
          </c:marker>
          <c:val>
            <c:numRef>
              <c:f>IPAMPA_aliment_ovin_caprin!$E$13:$E$24</c:f>
              <c:numCache>
                <c:formatCode>0.00"   "</c:formatCode>
                <c:ptCount val="12"/>
                <c:pt idx="0">
                  <c:v>147.69999999999999</c:v>
                </c:pt>
                <c:pt idx="1">
                  <c:v>146.4</c:v>
                </c:pt>
                <c:pt idx="2">
                  <c:v>145.30000000000001</c:v>
                </c:pt>
                <c:pt idx="3">
                  <c:v>143.4</c:v>
                </c:pt>
                <c:pt idx="4">
                  <c:v>143.5</c:v>
                </c:pt>
                <c:pt idx="5">
                  <c:v>140.69999999999999</c:v>
                </c:pt>
                <c:pt idx="6">
                  <c:v>133.5</c:v>
                </c:pt>
                <c:pt idx="7">
                  <c:v>132.4</c:v>
                </c:pt>
                <c:pt idx="8">
                  <c:v>132</c:v>
                </c:pt>
                <c:pt idx="9">
                  <c:v>134</c:v>
                </c:pt>
                <c:pt idx="10">
                  <c:v>131.69999999999999</c:v>
                </c:pt>
                <c:pt idx="11">
                  <c:v>131.19999999999999</c:v>
                </c:pt>
              </c:numCache>
            </c:numRef>
          </c:val>
          <c:smooth val="0"/>
          <c:extLst>
            <c:ext xmlns:c16="http://schemas.microsoft.com/office/drawing/2014/chart" uri="{C3380CC4-5D6E-409C-BE32-E72D297353CC}">
              <c16:uniqueId val="{00000001-ECB9-413D-B508-6F768F1BFF62}"/>
            </c:ext>
          </c:extLst>
        </c:ser>
        <c:ser>
          <c:idx val="2"/>
          <c:order val="4"/>
          <c:tx>
            <c:strRef>
              <c:f>IPAMPA_aliment_ovin_caprin!$F$12</c:f>
              <c:strCache>
                <c:ptCount val="1"/>
                <c:pt idx="0">
                  <c:v>2024</c:v>
                </c:pt>
              </c:strCache>
            </c:strRef>
          </c:tx>
          <c:spPr>
            <a:ln>
              <a:solidFill>
                <a:schemeClr val="accent6">
                  <a:lumMod val="75000"/>
                </a:schemeClr>
              </a:solidFill>
            </a:ln>
          </c:spPr>
          <c:marker>
            <c:symbol val="none"/>
          </c:marker>
          <c:val>
            <c:numRef>
              <c:f>IPAMPA_aliment_ovin_caprin!$F$13:$F$24</c:f>
              <c:numCache>
                <c:formatCode>0.00"   "</c:formatCode>
                <c:ptCount val="12"/>
                <c:pt idx="0">
                  <c:v>131</c:v>
                </c:pt>
                <c:pt idx="1">
                  <c:v>128.6</c:v>
                </c:pt>
                <c:pt idx="2">
                  <c:v>127.6</c:v>
                </c:pt>
                <c:pt idx="3">
                  <c:v>127</c:v>
                </c:pt>
                <c:pt idx="4">
                  <c:v>125.8</c:v>
                </c:pt>
                <c:pt idx="5">
                  <c:v>125.1</c:v>
                </c:pt>
                <c:pt idx="6">
                  <c:v>125.9</c:v>
                </c:pt>
                <c:pt idx="7">
                  <c:v>125.5</c:v>
                </c:pt>
                <c:pt idx="8">
                  <c:v>124.8</c:v>
                </c:pt>
                <c:pt idx="9">
                  <c:v>125.3</c:v>
                </c:pt>
                <c:pt idx="10">
                  <c:v>124.9</c:v>
                </c:pt>
                <c:pt idx="11">
                  <c:v>124.6</c:v>
                </c:pt>
              </c:numCache>
            </c:numRef>
          </c:val>
          <c:smooth val="0"/>
          <c:extLst>
            <c:ext xmlns:c16="http://schemas.microsoft.com/office/drawing/2014/chart" uri="{C3380CC4-5D6E-409C-BE32-E72D297353CC}">
              <c16:uniqueId val="{00000000-ECB9-413D-B508-6F768F1BFF62}"/>
            </c:ext>
          </c:extLst>
        </c:ser>
        <c:ser>
          <c:idx val="6"/>
          <c:order val="5"/>
          <c:tx>
            <c:strRef>
              <c:f>IPAMPA_aliment_ovin_caprin!$G$12</c:f>
              <c:strCache>
                <c:ptCount val="1"/>
                <c:pt idx="0">
                  <c:v>2025</c:v>
                </c:pt>
              </c:strCache>
            </c:strRef>
          </c:tx>
          <c:marker>
            <c:symbol val="none"/>
          </c:marker>
          <c:val>
            <c:numRef>
              <c:f>IPAMPA_aliment_ovin_caprin!$G$13:$G$24</c:f>
              <c:numCache>
                <c:formatCode>0.00"   "</c:formatCode>
                <c:ptCount val="12"/>
                <c:pt idx="0">
                  <c:v>124</c:v>
                </c:pt>
                <c:pt idx="1">
                  <c:v>124.2</c:v>
                </c:pt>
                <c:pt idx="2">
                  <c:v>124.5</c:v>
                </c:pt>
                <c:pt idx="3">
                  <c:v>124.4</c:v>
                </c:pt>
                <c:pt idx="4">
                  <c:v>124.2</c:v>
                </c:pt>
                <c:pt idx="5">
                  <c:v>123.4</c:v>
                </c:pt>
                <c:pt idx="6">
                  <c:v>121.9</c:v>
                </c:pt>
                <c:pt idx="7">
                  <c:v>120.5</c:v>
                </c:pt>
                <c:pt idx="8">
                  <c:v>120</c:v>
                </c:pt>
                <c:pt idx="9">
                  <c:v>118.6</c:v>
                </c:pt>
                <c:pt idx="10">
                  <c:v>117</c:v>
                </c:pt>
                <c:pt idx="11">
                  <c:v>117</c:v>
                </c:pt>
              </c:numCache>
            </c:numRef>
          </c:val>
          <c:smooth val="0"/>
          <c:extLst>
            <c:ext xmlns:c16="http://schemas.microsoft.com/office/drawing/2014/chart" uri="{C3380CC4-5D6E-409C-BE32-E72D297353CC}">
              <c16:uniqueId val="{00000001-1D94-4CB4-8129-C82B62BFBE1C}"/>
            </c:ext>
          </c:extLst>
        </c:ser>
        <c:ser>
          <c:idx val="3"/>
          <c:order val="6"/>
          <c:tx>
            <c:strRef>
              <c:f>IPAMPA_aliment_ovin_caprin!$H$12</c:f>
              <c:strCache>
                <c:ptCount val="1"/>
                <c:pt idx="0">
                  <c:v>2026</c:v>
                </c:pt>
              </c:strCache>
            </c:strRef>
          </c:tx>
          <c:spPr>
            <a:ln w="25400">
              <a:solidFill>
                <a:srgbClr val="00B050"/>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IPAMPA_aliment_ovin_caprin!$H$13:$H$24</c:f>
              <c:numCache>
                <c:formatCode>0.00"   "</c:formatCode>
                <c:ptCount val="12"/>
                <c:pt idx="0">
                  <c:v>116.8</c:v>
                </c:pt>
                <c:pt idx="1">
                  <c:v>116.7</c:v>
                </c:pt>
                <c:pt idx="2">
                  <c:v>117.2</c:v>
                </c:pt>
                <c:pt idx="3">
                  <c:v>119</c:v>
                </c:pt>
              </c:numCache>
            </c:numRef>
          </c:val>
          <c:smooth val="0"/>
          <c:extLst>
            <c:ext xmlns:c16="http://schemas.microsoft.com/office/drawing/2014/chart" uri="{C3380CC4-5D6E-409C-BE32-E72D297353CC}">
              <c16:uniqueId val="{00000003-AC9C-448E-BFE2-AEE20E867A58}"/>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8.3268054186194138E-2"/>
          <c:y val="0.84079852790140364"/>
          <c:w val="0.79009433962264153"/>
          <c:h val="0.15920147209859636"/>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Evol_abattages_total.porc!$R$12</c:f>
              <c:strCache>
                <c:ptCount val="1"/>
                <c:pt idx="0">
                  <c:v>2023</c:v>
                </c:pt>
              </c:strCache>
            </c:strRef>
          </c:tx>
          <c:spPr>
            <a:solidFill>
              <a:schemeClr val="accent6">
                <a:lumMod val="40000"/>
                <a:lumOff val="60000"/>
              </a:schemeClr>
            </a:solidFill>
            <a:ln w="25400">
              <a:no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Evol_abattages_total.porc!$R$14:$R$25</c:f>
              <c:numCache>
                <c:formatCode>#\ ##0.0"   "</c:formatCode>
                <c:ptCount val="12"/>
                <c:pt idx="0">
                  <c:v>8816.2049999999999</c:v>
                </c:pt>
                <c:pt idx="1">
                  <c:v>7920.8280000000004</c:v>
                </c:pt>
                <c:pt idx="2">
                  <c:v>8790.7849999999999</c:v>
                </c:pt>
                <c:pt idx="3">
                  <c:v>7847.335</c:v>
                </c:pt>
                <c:pt idx="4">
                  <c:v>8285.6440000000002</c:v>
                </c:pt>
                <c:pt idx="5">
                  <c:v>8129.9620000000004</c:v>
                </c:pt>
                <c:pt idx="6">
                  <c:v>7801.3620000000001</c:v>
                </c:pt>
                <c:pt idx="7">
                  <c:v>8462.1239999999998</c:v>
                </c:pt>
                <c:pt idx="8">
                  <c:v>7907.2169999999996</c:v>
                </c:pt>
                <c:pt idx="9">
                  <c:v>8505.6260000000002</c:v>
                </c:pt>
                <c:pt idx="10">
                  <c:v>8521.0550000000003</c:v>
                </c:pt>
                <c:pt idx="11">
                  <c:v>7929.9059999999999</c:v>
                </c:pt>
              </c:numCache>
            </c:numRef>
          </c:val>
          <c:extLst>
            <c:ext xmlns:c16="http://schemas.microsoft.com/office/drawing/2014/chart" uri="{C3380CC4-5D6E-409C-BE32-E72D297353CC}">
              <c16:uniqueId val="{00000000-8203-4C86-97BB-E52D787FFEE2}"/>
            </c:ext>
          </c:extLst>
        </c:ser>
        <c:ser>
          <c:idx val="3"/>
          <c:order val="2"/>
          <c:tx>
            <c:strRef>
              <c:f>Evol_abattages_total.porc!$S$12</c:f>
              <c:strCache>
                <c:ptCount val="1"/>
                <c:pt idx="0">
                  <c:v>2024</c:v>
                </c:pt>
              </c:strCache>
            </c:strRef>
          </c:tx>
          <c:spPr>
            <a:solidFill>
              <a:schemeClr val="accent1">
                <a:lumMod val="60000"/>
                <a:lumOff val="40000"/>
              </a:schemeClr>
            </a:solidFill>
            <a:ln>
              <a:solidFill>
                <a:schemeClr val="accent1"/>
              </a:solid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Evol_abattages_total.porc!$S$14:$S$25</c:f>
              <c:numCache>
                <c:formatCode>#\ ##0.0"   "</c:formatCode>
                <c:ptCount val="12"/>
                <c:pt idx="0">
                  <c:v>9396.3490000000002</c:v>
                </c:pt>
                <c:pt idx="1">
                  <c:v>8770.39</c:v>
                </c:pt>
                <c:pt idx="2">
                  <c:v>8321.7099999999991</c:v>
                </c:pt>
                <c:pt idx="3">
                  <c:v>8518.1299999999992</c:v>
                </c:pt>
                <c:pt idx="4">
                  <c:v>8587.223</c:v>
                </c:pt>
                <c:pt idx="5">
                  <c:v>8124.8950000000004</c:v>
                </c:pt>
                <c:pt idx="6">
                  <c:v>8901.2569999999996</c:v>
                </c:pt>
                <c:pt idx="7">
                  <c:v>8182.0259999999998</c:v>
                </c:pt>
                <c:pt idx="8">
                  <c:v>8341.3259999999991</c:v>
                </c:pt>
                <c:pt idx="9">
                  <c:v>9175.5750000000007</c:v>
                </c:pt>
                <c:pt idx="10">
                  <c:v>8027.4530000000004</c:v>
                </c:pt>
                <c:pt idx="11">
                  <c:v>8345.7080000000005</c:v>
                </c:pt>
              </c:numCache>
            </c:numRef>
          </c:val>
          <c:extLst>
            <c:ext xmlns:c16="http://schemas.microsoft.com/office/drawing/2014/chart" uri="{C3380CC4-5D6E-409C-BE32-E72D297353CC}">
              <c16:uniqueId val="{00000001-8203-4C86-97BB-E52D787FFEE2}"/>
            </c:ext>
          </c:extLst>
        </c:ser>
        <c:ser>
          <c:idx val="4"/>
          <c:order val="3"/>
          <c:tx>
            <c:strRef>
              <c:f>Evol_abattages_total.porc!$T$12</c:f>
              <c:strCache>
                <c:ptCount val="1"/>
                <c:pt idx="0">
                  <c:v>2025</c:v>
                </c:pt>
              </c:strCache>
            </c:strRef>
          </c:tx>
          <c:invertIfNegative val="0"/>
          <c:val>
            <c:numRef>
              <c:f>Evol_abattages_total.porc!$T$14:$T$25</c:f>
              <c:numCache>
                <c:formatCode>#\ ##0.0"   "</c:formatCode>
                <c:ptCount val="12"/>
                <c:pt idx="0">
                  <c:v>9434.5409999999993</c:v>
                </c:pt>
                <c:pt idx="1">
                  <c:v>8344.6540000000005</c:v>
                </c:pt>
                <c:pt idx="2">
                  <c:v>8605.4560000000001</c:v>
                </c:pt>
                <c:pt idx="3">
                  <c:v>8618.7729999999992</c:v>
                </c:pt>
                <c:pt idx="4">
                  <c:v>8194.26</c:v>
                </c:pt>
                <c:pt idx="5">
                  <c:v>8305.7420000000002</c:v>
                </c:pt>
                <c:pt idx="6">
                  <c:v>8803.8080000000009</c:v>
                </c:pt>
                <c:pt idx="7">
                  <c:v>8228.6380000000008</c:v>
                </c:pt>
                <c:pt idx="8">
                  <c:v>8851.0589999999993</c:v>
                </c:pt>
                <c:pt idx="9">
                  <c:v>9244.9429999999993</c:v>
                </c:pt>
                <c:pt idx="10">
                  <c:v>7932.473</c:v>
                </c:pt>
                <c:pt idx="11">
                  <c:v>8829.348</c:v>
                </c:pt>
              </c:numCache>
            </c:numRef>
          </c:val>
          <c:extLst>
            <c:ext xmlns:c16="http://schemas.microsoft.com/office/drawing/2014/chart" uri="{C3380CC4-5D6E-409C-BE32-E72D297353CC}">
              <c16:uniqueId val="{00000000-EC0E-49BD-88ED-BEBD05A2609A}"/>
            </c:ext>
          </c:extLst>
        </c:ser>
        <c:ser>
          <c:idx val="1"/>
          <c:order val="4"/>
          <c:tx>
            <c:strRef>
              <c:f>Evol_abattages_total.porc!$U$12</c:f>
              <c:strCache>
                <c:ptCount val="1"/>
                <c:pt idx="0">
                  <c:v>2026</c:v>
                </c:pt>
              </c:strCache>
            </c:strRef>
          </c:tx>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Evol_abattages_total.porc!$U$14:$U$25</c:f>
              <c:numCache>
                <c:formatCode>#\ ##0.0"   "</c:formatCode>
                <c:ptCount val="12"/>
                <c:pt idx="0">
                  <c:v>9220.1200000000008</c:v>
                </c:pt>
                <c:pt idx="1">
                  <c:v>8752.2289999999994</c:v>
                </c:pt>
                <c:pt idx="2">
                  <c:v>9246.2240000000002</c:v>
                </c:pt>
                <c:pt idx="3">
                  <c:v>9030.9580000000005</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Evol_abattages_total.porc!$Q$12</c:f>
              <c:strCache>
                <c:ptCount val="1"/>
                <c:pt idx="0">
                  <c:v>Moyenne 2018-2022</c:v>
                </c:pt>
              </c:strCache>
            </c:strRef>
          </c:tx>
          <c:spPr>
            <a:ln>
              <a:solidFill>
                <a:srgbClr val="C00000"/>
              </a:solidFill>
              <a:prstDash val="sysDash"/>
            </a:ln>
          </c:spPr>
          <c:marker>
            <c:symbol val="none"/>
          </c:marker>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Evol_abattages_total.porc!$Q$14:$Q$25</c:f>
              <c:numCache>
                <c:formatCode>#\ ##0.0"   "</c:formatCode>
                <c:ptCount val="12"/>
                <c:pt idx="0">
                  <c:v>9229.3178000000007</c:v>
                </c:pt>
                <c:pt idx="1">
                  <c:v>8552.8472000000002</c:v>
                </c:pt>
                <c:pt idx="2">
                  <c:v>9161.9053999999996</c:v>
                </c:pt>
                <c:pt idx="3">
                  <c:v>8698.3454000000002</c:v>
                </c:pt>
                <c:pt idx="4">
                  <c:v>8478.9647999999997</c:v>
                </c:pt>
                <c:pt idx="5">
                  <c:v>8614.1424000000006</c:v>
                </c:pt>
                <c:pt idx="6">
                  <c:v>8889.8778000000002</c:v>
                </c:pt>
                <c:pt idx="7">
                  <c:v>8604.2978000000003</c:v>
                </c:pt>
                <c:pt idx="8">
                  <c:v>8416.1075999999994</c:v>
                </c:pt>
                <c:pt idx="9">
                  <c:v>8877.9045999999998</c:v>
                </c:pt>
                <c:pt idx="10">
                  <c:v>8513.0606000000007</c:v>
                </c:pt>
                <c:pt idx="11">
                  <c:v>8645.5869999999995</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11000"/>
          <c:min val="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2000"/>
        <c:minorUnit val="10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Evol_abattages_porc.charcutier!$R$12</c:f>
              <c:strCache>
                <c:ptCount val="1"/>
                <c:pt idx="0">
                  <c:v>2023</c:v>
                </c:pt>
              </c:strCache>
            </c:strRef>
          </c:tx>
          <c:spPr>
            <a:solidFill>
              <a:schemeClr val="accent6">
                <a:lumMod val="60000"/>
                <a:lumOff val="40000"/>
              </a:schemeClr>
            </a:solidFill>
            <a:ln w="25400">
              <a:noFill/>
            </a:ln>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Evol_abattages_porc.charcutier!$R$14:$R$25</c:f>
              <c:numCache>
                <c:formatCode>#\ ##0.0"   "</c:formatCode>
                <c:ptCount val="12"/>
                <c:pt idx="0">
                  <c:v>8071.07</c:v>
                </c:pt>
                <c:pt idx="1">
                  <c:v>7199.42</c:v>
                </c:pt>
                <c:pt idx="2">
                  <c:v>7912.4889999999996</c:v>
                </c:pt>
                <c:pt idx="3">
                  <c:v>7130.4139999999998</c:v>
                </c:pt>
                <c:pt idx="4">
                  <c:v>7487.0550000000003</c:v>
                </c:pt>
                <c:pt idx="5">
                  <c:v>7313.0119999999997</c:v>
                </c:pt>
                <c:pt idx="6">
                  <c:v>7097.3329999999996</c:v>
                </c:pt>
                <c:pt idx="7">
                  <c:v>7632.7889999999998</c:v>
                </c:pt>
                <c:pt idx="8">
                  <c:v>7164.7730000000001</c:v>
                </c:pt>
                <c:pt idx="9">
                  <c:v>7722.6869999999999</c:v>
                </c:pt>
                <c:pt idx="10">
                  <c:v>7705.3320000000003</c:v>
                </c:pt>
                <c:pt idx="11">
                  <c:v>7238.8490000000002</c:v>
                </c:pt>
              </c:numCache>
            </c:numRef>
          </c:val>
          <c:extLst>
            <c:ext xmlns:c16="http://schemas.microsoft.com/office/drawing/2014/chart" uri="{C3380CC4-5D6E-409C-BE32-E72D297353CC}">
              <c16:uniqueId val="{00000000-F227-4128-9E1A-3041CE505E76}"/>
            </c:ext>
          </c:extLst>
        </c:ser>
        <c:ser>
          <c:idx val="3"/>
          <c:order val="2"/>
          <c:tx>
            <c:strRef>
              <c:f>Evol_abattages_porc.charcutier!$S$12</c:f>
              <c:strCache>
                <c:ptCount val="1"/>
                <c:pt idx="0">
                  <c:v>2024</c:v>
                </c:pt>
              </c:strCache>
            </c:strRef>
          </c:tx>
          <c:spPr>
            <a:solidFill>
              <a:schemeClr val="accent1">
                <a:lumMod val="60000"/>
                <a:lumOff val="40000"/>
              </a:schemeClr>
            </a:solidFill>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Evol_abattages_porc.charcutier!$S$14:$S$25</c:f>
              <c:numCache>
                <c:formatCode>#\ ##0.0"   "</c:formatCode>
                <c:ptCount val="12"/>
                <c:pt idx="0">
                  <c:v>8652.8639999999996</c:v>
                </c:pt>
                <c:pt idx="1">
                  <c:v>8076.8190000000004</c:v>
                </c:pt>
                <c:pt idx="2">
                  <c:v>7616.9409999999998</c:v>
                </c:pt>
                <c:pt idx="3">
                  <c:v>7730.0280000000002</c:v>
                </c:pt>
                <c:pt idx="4">
                  <c:v>7792.39</c:v>
                </c:pt>
                <c:pt idx="5">
                  <c:v>7408.8509999999997</c:v>
                </c:pt>
                <c:pt idx="6">
                  <c:v>8164.6949999999997</c:v>
                </c:pt>
                <c:pt idx="7">
                  <c:v>7555.0069999999996</c:v>
                </c:pt>
                <c:pt idx="8">
                  <c:v>7653.8950000000004</c:v>
                </c:pt>
                <c:pt idx="9">
                  <c:v>8363.5249999999996</c:v>
                </c:pt>
                <c:pt idx="10">
                  <c:v>7327.1409999999996</c:v>
                </c:pt>
                <c:pt idx="11">
                  <c:v>7665.6310000000003</c:v>
                </c:pt>
              </c:numCache>
            </c:numRef>
          </c:val>
          <c:extLst>
            <c:ext xmlns:c16="http://schemas.microsoft.com/office/drawing/2014/chart" uri="{C3380CC4-5D6E-409C-BE32-E72D297353CC}">
              <c16:uniqueId val="{00000001-F227-4128-9E1A-3041CE505E76}"/>
            </c:ext>
          </c:extLst>
        </c:ser>
        <c:ser>
          <c:idx val="4"/>
          <c:order val="3"/>
          <c:tx>
            <c:strRef>
              <c:f>Evol_abattages_porc.charcutier!$T$12</c:f>
              <c:strCache>
                <c:ptCount val="1"/>
                <c:pt idx="0">
                  <c:v>2025</c:v>
                </c:pt>
              </c:strCache>
            </c:strRef>
          </c:tx>
          <c:invertIfNegative val="0"/>
          <c:val>
            <c:numRef>
              <c:f>Evol_abattages_porc.charcutier!$T$14:$T$25</c:f>
              <c:numCache>
                <c:formatCode>#\ ##0.0"   "</c:formatCode>
                <c:ptCount val="12"/>
                <c:pt idx="0">
                  <c:v>8669.1180000000004</c:v>
                </c:pt>
                <c:pt idx="1">
                  <c:v>7629.1120000000001</c:v>
                </c:pt>
                <c:pt idx="2">
                  <c:v>7930.8249999999998</c:v>
                </c:pt>
                <c:pt idx="3">
                  <c:v>7883.5959999999995</c:v>
                </c:pt>
                <c:pt idx="4">
                  <c:v>7498.6880000000001</c:v>
                </c:pt>
                <c:pt idx="5">
                  <c:v>7657.3689999999997</c:v>
                </c:pt>
                <c:pt idx="6">
                  <c:v>8031.4260000000004</c:v>
                </c:pt>
                <c:pt idx="7">
                  <c:v>7511.0069999999996</c:v>
                </c:pt>
                <c:pt idx="8">
                  <c:v>8130.1030000000001</c:v>
                </c:pt>
                <c:pt idx="9">
                  <c:v>8464.9359999999997</c:v>
                </c:pt>
                <c:pt idx="10">
                  <c:v>7243.45</c:v>
                </c:pt>
                <c:pt idx="11">
                  <c:v>8069.826</c:v>
                </c:pt>
              </c:numCache>
            </c:numRef>
          </c:val>
          <c:extLst>
            <c:ext xmlns:c16="http://schemas.microsoft.com/office/drawing/2014/chart" uri="{C3380CC4-5D6E-409C-BE32-E72D297353CC}">
              <c16:uniqueId val="{00000000-6210-42A6-AE89-BD718B67DE45}"/>
            </c:ext>
          </c:extLst>
        </c:ser>
        <c:ser>
          <c:idx val="1"/>
          <c:order val="4"/>
          <c:tx>
            <c:strRef>
              <c:f>Evol_abattages_porc.charcutier!$U$12</c:f>
              <c:strCache>
                <c:ptCount val="1"/>
                <c:pt idx="0">
                  <c:v>2026</c:v>
                </c:pt>
              </c:strCache>
            </c:strRef>
          </c:tx>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Evol_abattages_porc.charcutier!$U$14:$U$25</c:f>
              <c:numCache>
                <c:formatCode>#\ ##0.0"   "</c:formatCode>
                <c:ptCount val="12"/>
                <c:pt idx="0">
                  <c:v>8403.8960000000006</c:v>
                </c:pt>
                <c:pt idx="1">
                  <c:v>8035.4830000000002</c:v>
                </c:pt>
                <c:pt idx="2">
                  <c:v>8454.607</c:v>
                </c:pt>
                <c:pt idx="3">
                  <c:v>8242.1190000000006</c:v>
                </c:pt>
              </c:numCache>
            </c:numRef>
          </c:val>
          <c:extLst>
            <c:ext xmlns:c16="http://schemas.microsoft.com/office/drawing/2014/chart" uri="{C3380CC4-5D6E-409C-BE32-E72D297353CC}">
              <c16:uniqueId val="{00000002-F227-4128-9E1A-3041CE505E76}"/>
            </c:ext>
          </c:extLst>
        </c:ser>
        <c:dLbls>
          <c:showLegendKey val="0"/>
          <c:showVal val="0"/>
          <c:showCatName val="0"/>
          <c:showSerName val="0"/>
          <c:showPercent val="0"/>
          <c:showBubbleSize val="0"/>
        </c:dLbls>
        <c:gapWidth val="150"/>
        <c:axId val="1604737648"/>
        <c:axId val="1"/>
      </c:barChart>
      <c:lineChart>
        <c:grouping val="standard"/>
        <c:varyColors val="0"/>
        <c:ser>
          <c:idx val="0"/>
          <c:order val="0"/>
          <c:tx>
            <c:strRef>
              <c:f>Evol_abattages_porc.charcutier!$Q$12</c:f>
              <c:strCache>
                <c:ptCount val="1"/>
                <c:pt idx="0">
                  <c:v>Moyenne 2018-2022</c:v>
                </c:pt>
              </c:strCache>
            </c:strRef>
          </c:tx>
          <c:spPr>
            <a:ln>
              <a:solidFill>
                <a:srgbClr val="C00000"/>
              </a:solidFill>
              <a:prstDash val="sysDash"/>
            </a:ln>
          </c:spPr>
          <c:marker>
            <c:symbol val="none"/>
          </c:marker>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Evol_abattages_porc.charcutier!$Q$14:$Q$25</c:f>
              <c:numCache>
                <c:formatCode>#\ ##0.0"   "</c:formatCode>
                <c:ptCount val="12"/>
                <c:pt idx="0">
                  <c:v>8339.7324000000008</c:v>
                </c:pt>
                <c:pt idx="1">
                  <c:v>7788.3652000000002</c:v>
                </c:pt>
                <c:pt idx="2">
                  <c:v>8272.8963999999996</c:v>
                </c:pt>
                <c:pt idx="3">
                  <c:v>7833.3190000000004</c:v>
                </c:pt>
                <c:pt idx="4">
                  <c:v>7617.5407999999998</c:v>
                </c:pt>
                <c:pt idx="5">
                  <c:v>7722.4143999999997</c:v>
                </c:pt>
                <c:pt idx="6">
                  <c:v>8028.4629999999997</c:v>
                </c:pt>
                <c:pt idx="7">
                  <c:v>7748.2939999999999</c:v>
                </c:pt>
                <c:pt idx="8">
                  <c:v>7541.5861999999997</c:v>
                </c:pt>
                <c:pt idx="9">
                  <c:v>7964.2611999999999</c:v>
                </c:pt>
                <c:pt idx="10">
                  <c:v>7643.9985999999999</c:v>
                </c:pt>
                <c:pt idx="11">
                  <c:v>7752.0666000000001</c:v>
                </c:pt>
              </c:numCache>
            </c:numRef>
          </c:val>
          <c:smooth val="0"/>
          <c:extLst>
            <c:ext xmlns:c16="http://schemas.microsoft.com/office/drawing/2014/chart" uri="{C3380CC4-5D6E-409C-BE32-E72D297353CC}">
              <c16:uniqueId val="{00000003-F227-4128-9E1A-3041CE505E76}"/>
            </c:ext>
          </c:extLst>
        </c:ser>
        <c:dLbls>
          <c:showLegendKey val="0"/>
          <c:showVal val="0"/>
          <c:showCatName val="0"/>
          <c:showSerName val="0"/>
          <c:showPercent val="0"/>
          <c:showBubbleSize val="0"/>
        </c:dLbls>
        <c:marker val="1"/>
        <c:smooth val="0"/>
        <c:axId val="1604737648"/>
        <c:axId val="1"/>
      </c:lineChart>
      <c:catAx>
        <c:axId val="160473764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sz="900" b="0" i="0" baseline="0">
                    <a:effectLst/>
                    <a:latin typeface="Marianne" panose="02000000000000000000" pitchFamily="50" charset="0"/>
                  </a:rPr>
                  <a:t>Volume en Tonnes Equivalent Carcasse</a:t>
                </a:r>
              </a:p>
              <a:p>
                <a:pPr>
                  <a:defRPr sz="800" b="0" i="0" u="none" strike="noStrike" baseline="0">
                    <a:solidFill>
                      <a:srgbClr val="000000"/>
                    </a:solidFill>
                    <a:latin typeface="Arial"/>
                    <a:ea typeface="Arial"/>
                    <a:cs typeface="Arial"/>
                  </a:defRPr>
                </a:pPr>
                <a:endParaRPr lang="fr-FR">
                  <a:effectLst/>
                </a:endParaRPr>
              </a:p>
            </c:rich>
          </c:tx>
          <c:layout>
            <c:manualLayout>
              <c:xMode val="edge"/>
              <c:yMode val="edge"/>
              <c:x val="2.4038432695913013E-2"/>
              <c:y val="3.3205416109989859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7000"/>
        </c:scaling>
        <c:delete val="0"/>
        <c:axPos val="l"/>
        <c:majorGridlines>
          <c:spPr>
            <a:ln w="12700">
              <a:solidFill>
                <a:srgbClr val="999999"/>
              </a:solidFill>
              <a:prstDash val="sysDash"/>
            </a:ln>
          </c:spPr>
        </c:majorGridlines>
        <c:numFmt formatCode="#\ ##0.0&quot;   &quot;"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604737648"/>
        <c:crossesAt val="1"/>
        <c:crossBetween val="between"/>
        <c:majorUnit val="600"/>
        <c:minorUnit val="300"/>
      </c:valAx>
      <c:spPr>
        <a:noFill/>
        <a:ln w="25400">
          <a:noFill/>
        </a:ln>
      </c:spPr>
    </c:plotArea>
    <c:legend>
      <c:legendPos val="r"/>
      <c:layout>
        <c:manualLayout>
          <c:xMode val="edge"/>
          <c:yMode val="edge"/>
          <c:x val="9.0040236859152772E-2"/>
          <c:y val="0.84481916294759185"/>
          <c:w val="0.82451911935110078"/>
          <c:h val="0.15518072219311574"/>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'cotations_porc.charcutier'!$C$12</c:f>
              <c:strCache>
                <c:ptCount val="1"/>
                <c:pt idx="0">
                  <c:v>Moyenne 2018-2022</c:v>
                </c:pt>
              </c:strCache>
            </c:strRef>
          </c:tx>
          <c:spPr>
            <a:ln w="25400">
              <a:solidFill>
                <a:srgbClr val="991A00"/>
              </a:solidFill>
              <a:prstDash val="sysDash"/>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'cotations_porc.charcutier'!$C$13:$C$64</c:f>
              <c:numCache>
                <c:formatCode>#,##0.00</c:formatCode>
                <c:ptCount val="52"/>
                <c:pt idx="0">
                  <c:v>1.0680000000000001</c:v>
                </c:pt>
                <c:pt idx="1">
                  <c:v>1.3220000000000001</c:v>
                </c:pt>
                <c:pt idx="2">
                  <c:v>1.3140000000000001</c:v>
                </c:pt>
                <c:pt idx="3">
                  <c:v>1.3140000000000001</c:v>
                </c:pt>
                <c:pt idx="4">
                  <c:v>1.3120000000000001</c:v>
                </c:pt>
                <c:pt idx="5">
                  <c:v>1.08</c:v>
                </c:pt>
                <c:pt idx="6">
                  <c:v>1.33</c:v>
                </c:pt>
                <c:pt idx="7">
                  <c:v>1.3520000000000001</c:v>
                </c:pt>
                <c:pt idx="8">
                  <c:v>1.3779999999999999</c:v>
                </c:pt>
                <c:pt idx="9">
                  <c:v>1.4159999999999999</c:v>
                </c:pt>
                <c:pt idx="10">
                  <c:v>1.45</c:v>
                </c:pt>
                <c:pt idx="11">
                  <c:v>1.48</c:v>
                </c:pt>
                <c:pt idx="12">
                  <c:v>1.494</c:v>
                </c:pt>
                <c:pt idx="13">
                  <c:v>1.508</c:v>
                </c:pt>
                <c:pt idx="14">
                  <c:v>1.518</c:v>
                </c:pt>
                <c:pt idx="15">
                  <c:v>1.52</c:v>
                </c:pt>
                <c:pt idx="16">
                  <c:v>1.522</c:v>
                </c:pt>
                <c:pt idx="17">
                  <c:v>1.53</c:v>
                </c:pt>
                <c:pt idx="18">
                  <c:v>1.522</c:v>
                </c:pt>
                <c:pt idx="19">
                  <c:v>1.526</c:v>
                </c:pt>
                <c:pt idx="20">
                  <c:v>1.524</c:v>
                </c:pt>
                <c:pt idx="21">
                  <c:v>1.53</c:v>
                </c:pt>
                <c:pt idx="22">
                  <c:v>1.534</c:v>
                </c:pt>
                <c:pt idx="23">
                  <c:v>1.536</c:v>
                </c:pt>
                <c:pt idx="24">
                  <c:v>1.54</c:v>
                </c:pt>
                <c:pt idx="25">
                  <c:v>1.236</c:v>
                </c:pt>
                <c:pt idx="26">
                  <c:v>1.542</c:v>
                </c:pt>
                <c:pt idx="27">
                  <c:v>1.522</c:v>
                </c:pt>
                <c:pt idx="28">
                  <c:v>1.534</c:v>
                </c:pt>
                <c:pt idx="29" formatCode="0.00">
                  <c:v>1.534</c:v>
                </c:pt>
                <c:pt idx="30">
                  <c:v>1.542</c:v>
                </c:pt>
                <c:pt idx="31">
                  <c:v>1.5580000000000001</c:v>
                </c:pt>
                <c:pt idx="32">
                  <c:v>1.5760000000000001</c:v>
                </c:pt>
                <c:pt idx="33">
                  <c:v>1.59</c:v>
                </c:pt>
                <c:pt idx="34">
                  <c:v>1.6160000000000001</c:v>
                </c:pt>
                <c:pt idx="35">
                  <c:v>1.6220000000000001</c:v>
                </c:pt>
                <c:pt idx="36">
                  <c:v>1.6240000000000001</c:v>
                </c:pt>
                <c:pt idx="37">
                  <c:v>1.61</c:v>
                </c:pt>
                <c:pt idx="38">
                  <c:v>1.5960000000000001</c:v>
                </c:pt>
                <c:pt idx="39">
                  <c:v>1.5880000000000001</c:v>
                </c:pt>
                <c:pt idx="40">
                  <c:v>1.58</c:v>
                </c:pt>
                <c:pt idx="41">
                  <c:v>1.5660000000000001</c:v>
                </c:pt>
                <c:pt idx="42">
                  <c:v>1.5580000000000001</c:v>
                </c:pt>
                <c:pt idx="43">
                  <c:v>1.532</c:v>
                </c:pt>
                <c:pt idx="44">
                  <c:v>1.516</c:v>
                </c:pt>
                <c:pt idx="45">
                  <c:v>1.508</c:v>
                </c:pt>
                <c:pt idx="46">
                  <c:v>1.502</c:v>
                </c:pt>
                <c:pt idx="47">
                  <c:v>1.496</c:v>
                </c:pt>
                <c:pt idx="48">
                  <c:v>1.498</c:v>
                </c:pt>
                <c:pt idx="49">
                  <c:v>1.486</c:v>
                </c:pt>
                <c:pt idx="50">
                  <c:v>1.482</c:v>
                </c:pt>
                <c:pt idx="51">
                  <c:v>1.484</c:v>
                </c:pt>
              </c:numCache>
            </c:numRef>
          </c:val>
          <c:smooth val="0"/>
          <c:extLst>
            <c:ext xmlns:c16="http://schemas.microsoft.com/office/drawing/2014/chart" uri="{C3380CC4-5D6E-409C-BE32-E72D297353CC}">
              <c16:uniqueId val="{00000000-7581-4FA7-B582-8C063D0E4441}"/>
            </c:ext>
          </c:extLst>
        </c:ser>
        <c:ser>
          <c:idx val="1"/>
          <c:order val="1"/>
          <c:tx>
            <c:strRef>
              <c:f>'cotations_porc.charcutier'!$D$12</c:f>
              <c:strCache>
                <c:ptCount val="1"/>
                <c:pt idx="0">
                  <c:v>2023</c:v>
                </c:pt>
              </c:strCache>
            </c:strRef>
          </c:tx>
          <c:spPr>
            <a:ln w="25400">
              <a:solidFill>
                <a:srgbClr val="0070C0"/>
              </a:solidFill>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'cotations_porc.charcutier'!$D$13:$D$64</c:f>
              <c:numCache>
                <c:formatCode>0.00"   "</c:formatCode>
                <c:ptCount val="52"/>
                <c:pt idx="0">
                  <c:v>1.94</c:v>
                </c:pt>
                <c:pt idx="1">
                  <c:v>1.96</c:v>
                </c:pt>
                <c:pt idx="2">
                  <c:v>2.02</c:v>
                </c:pt>
                <c:pt idx="3">
                  <c:v>2.08</c:v>
                </c:pt>
                <c:pt idx="4">
                  <c:v>2.13</c:v>
                </c:pt>
                <c:pt idx="5">
                  <c:v>2.19</c:v>
                </c:pt>
                <c:pt idx="6">
                  <c:v>2.2400000000000002</c:v>
                </c:pt>
                <c:pt idx="7">
                  <c:v>2.31</c:v>
                </c:pt>
                <c:pt idx="8">
                  <c:v>2.36</c:v>
                </c:pt>
                <c:pt idx="9">
                  <c:v>2.4300000000000002</c:v>
                </c:pt>
                <c:pt idx="10">
                  <c:v>2.44</c:v>
                </c:pt>
                <c:pt idx="11">
                  <c:v>2.4500000000000002</c:v>
                </c:pt>
                <c:pt idx="12">
                  <c:v>2.4500000000000002</c:v>
                </c:pt>
                <c:pt idx="13">
                  <c:v>2.4500000000000002</c:v>
                </c:pt>
                <c:pt idx="14">
                  <c:v>2.44</c:v>
                </c:pt>
                <c:pt idx="16">
                  <c:v>2.3199999999999998</c:v>
                </c:pt>
                <c:pt idx="17">
                  <c:v>2.2599999999999998</c:v>
                </c:pt>
                <c:pt idx="18">
                  <c:v>2.23</c:v>
                </c:pt>
                <c:pt idx="19">
                  <c:v>2.2200000000000002</c:v>
                </c:pt>
                <c:pt idx="20">
                  <c:v>2.2200000000000002</c:v>
                </c:pt>
                <c:pt idx="21">
                  <c:v>2.2200000000000002</c:v>
                </c:pt>
                <c:pt idx="22">
                  <c:v>2.25</c:v>
                </c:pt>
                <c:pt idx="23">
                  <c:v>2.2999999999999998</c:v>
                </c:pt>
                <c:pt idx="24">
                  <c:v>2.34</c:v>
                </c:pt>
                <c:pt idx="25">
                  <c:v>2.4</c:v>
                </c:pt>
                <c:pt idx="26">
                  <c:v>2.42</c:v>
                </c:pt>
                <c:pt idx="27">
                  <c:v>2.42</c:v>
                </c:pt>
                <c:pt idx="28">
                  <c:v>2.42</c:v>
                </c:pt>
                <c:pt idx="29">
                  <c:v>2.42</c:v>
                </c:pt>
                <c:pt idx="30">
                  <c:v>2.36</c:v>
                </c:pt>
                <c:pt idx="31">
                  <c:v>2.31</c:v>
                </c:pt>
                <c:pt idx="32">
                  <c:v>2.25</c:v>
                </c:pt>
                <c:pt idx="33">
                  <c:v>2.19</c:v>
                </c:pt>
                <c:pt idx="34">
                  <c:v>2.13</c:v>
                </c:pt>
                <c:pt idx="35">
                  <c:v>2.12</c:v>
                </c:pt>
                <c:pt idx="36">
                  <c:v>2.12</c:v>
                </c:pt>
                <c:pt idx="37">
                  <c:v>2.1</c:v>
                </c:pt>
                <c:pt idx="38">
                  <c:v>2.08</c:v>
                </c:pt>
                <c:pt idx="39">
                  <c:v>2.0699999999999998</c:v>
                </c:pt>
                <c:pt idx="40">
                  <c:v>2.0299999999999998</c:v>
                </c:pt>
                <c:pt idx="41">
                  <c:v>1.97</c:v>
                </c:pt>
                <c:pt idx="42">
                  <c:v>1.92</c:v>
                </c:pt>
                <c:pt idx="43">
                  <c:v>1.88</c:v>
                </c:pt>
                <c:pt idx="44">
                  <c:v>1.85</c:v>
                </c:pt>
                <c:pt idx="45">
                  <c:v>1.84</c:v>
                </c:pt>
                <c:pt idx="46">
                  <c:v>1.83</c:v>
                </c:pt>
                <c:pt idx="47">
                  <c:v>1.83</c:v>
                </c:pt>
                <c:pt idx="48">
                  <c:v>1.85</c:v>
                </c:pt>
                <c:pt idx="49">
                  <c:v>1.85</c:v>
                </c:pt>
                <c:pt idx="50">
                  <c:v>1.85</c:v>
                </c:pt>
                <c:pt idx="51">
                  <c:v>1.85</c:v>
                </c:pt>
              </c:numCache>
            </c:numRef>
          </c:val>
          <c:smooth val="0"/>
          <c:extLst>
            <c:ext xmlns:c16="http://schemas.microsoft.com/office/drawing/2014/chart" uri="{C3380CC4-5D6E-409C-BE32-E72D297353CC}">
              <c16:uniqueId val="{00000003-7581-4FA7-B582-8C063D0E4441}"/>
            </c:ext>
          </c:extLst>
        </c:ser>
        <c:ser>
          <c:idx val="4"/>
          <c:order val="2"/>
          <c:tx>
            <c:strRef>
              <c:f>'cotations_porc.charcutier'!$E$12</c:f>
              <c:strCache>
                <c:ptCount val="1"/>
                <c:pt idx="0">
                  <c:v>2024</c:v>
                </c:pt>
              </c:strCache>
            </c:strRef>
          </c:tx>
          <c:spPr>
            <a:ln>
              <a:solidFill>
                <a:schemeClr val="accent2"/>
              </a:solidFill>
            </a:ln>
          </c:spPr>
          <c:marker>
            <c:symbol val="none"/>
          </c:marker>
          <c:val>
            <c:numRef>
              <c:f>'cotations_porc.charcutier'!$E$14:$E$64</c:f>
              <c:numCache>
                <c:formatCode>0.00"   "</c:formatCode>
                <c:ptCount val="51"/>
                <c:pt idx="0">
                  <c:v>1.86</c:v>
                </c:pt>
                <c:pt idx="1">
                  <c:v>1.86</c:v>
                </c:pt>
                <c:pt idx="2">
                  <c:v>1.86</c:v>
                </c:pt>
                <c:pt idx="3">
                  <c:v>1.86</c:v>
                </c:pt>
                <c:pt idx="4">
                  <c:v>1.86</c:v>
                </c:pt>
                <c:pt idx="5">
                  <c:v>1.88</c:v>
                </c:pt>
                <c:pt idx="6">
                  <c:v>1.95</c:v>
                </c:pt>
                <c:pt idx="7">
                  <c:v>2</c:v>
                </c:pt>
                <c:pt idx="8">
                  <c:v>2.06</c:v>
                </c:pt>
                <c:pt idx="9">
                  <c:v>2.09</c:v>
                </c:pt>
                <c:pt idx="10">
                  <c:v>2.1</c:v>
                </c:pt>
                <c:pt idx="11">
                  <c:v>2.16</c:v>
                </c:pt>
                <c:pt idx="12">
                  <c:v>2.2000000000000002</c:v>
                </c:pt>
                <c:pt idx="13">
                  <c:v>2.19</c:v>
                </c:pt>
                <c:pt idx="14">
                  <c:v>2.1800000000000002</c:v>
                </c:pt>
                <c:pt idx="15">
                  <c:v>2.2000000000000002</c:v>
                </c:pt>
                <c:pt idx="17">
                  <c:v>2.19</c:v>
                </c:pt>
                <c:pt idx="18">
                  <c:v>2.1800000000000002</c:v>
                </c:pt>
                <c:pt idx="19">
                  <c:v>2.15</c:v>
                </c:pt>
                <c:pt idx="20">
                  <c:v>2.14</c:v>
                </c:pt>
                <c:pt idx="21">
                  <c:v>2.13</c:v>
                </c:pt>
                <c:pt idx="22">
                  <c:v>2.11</c:v>
                </c:pt>
                <c:pt idx="23">
                  <c:v>2.1</c:v>
                </c:pt>
                <c:pt idx="24">
                  <c:v>2.15</c:v>
                </c:pt>
                <c:pt idx="25">
                  <c:v>2.2000000000000002</c:v>
                </c:pt>
                <c:pt idx="26">
                  <c:v>2.27</c:v>
                </c:pt>
                <c:pt idx="27">
                  <c:v>2.29</c:v>
                </c:pt>
                <c:pt idx="28">
                  <c:v>2.2799999999999998</c:v>
                </c:pt>
                <c:pt idx="29">
                  <c:v>2.27</c:v>
                </c:pt>
                <c:pt idx="30">
                  <c:v>2.2799999999999998</c:v>
                </c:pt>
                <c:pt idx="31">
                  <c:v>2.1800000000000002</c:v>
                </c:pt>
                <c:pt idx="32">
                  <c:v>2.13</c:v>
                </c:pt>
                <c:pt idx="33">
                  <c:v>2.06</c:v>
                </c:pt>
                <c:pt idx="34">
                  <c:v>2.0499999999999998</c:v>
                </c:pt>
                <c:pt idx="35">
                  <c:v>2.0299999999999998</c:v>
                </c:pt>
                <c:pt idx="36">
                  <c:v>2.02</c:v>
                </c:pt>
                <c:pt idx="37">
                  <c:v>1.99</c:v>
                </c:pt>
                <c:pt idx="38">
                  <c:v>1.97</c:v>
                </c:pt>
                <c:pt idx="39">
                  <c:v>1.92</c:v>
                </c:pt>
                <c:pt idx="40">
                  <c:v>1.93</c:v>
                </c:pt>
                <c:pt idx="41">
                  <c:v>1.87</c:v>
                </c:pt>
                <c:pt idx="42">
                  <c:v>1.85</c:v>
                </c:pt>
                <c:pt idx="43">
                  <c:v>1.84</c:v>
                </c:pt>
                <c:pt idx="44">
                  <c:v>1.85</c:v>
                </c:pt>
                <c:pt idx="45">
                  <c:v>1.84</c:v>
                </c:pt>
                <c:pt idx="46">
                  <c:v>1.82</c:v>
                </c:pt>
                <c:pt idx="47">
                  <c:v>1.81</c:v>
                </c:pt>
                <c:pt idx="48">
                  <c:v>1.85</c:v>
                </c:pt>
                <c:pt idx="49">
                  <c:v>1.84</c:v>
                </c:pt>
                <c:pt idx="50">
                  <c:v>1.82</c:v>
                </c:pt>
              </c:numCache>
            </c:numRef>
          </c:val>
          <c:smooth val="0"/>
          <c:extLst>
            <c:ext xmlns:c16="http://schemas.microsoft.com/office/drawing/2014/chart" uri="{C3380CC4-5D6E-409C-BE32-E72D297353CC}">
              <c16:uniqueId val="{00000000-0F74-4E3C-A92A-CA8EEEDF6203}"/>
            </c:ext>
          </c:extLst>
        </c:ser>
        <c:ser>
          <c:idx val="5"/>
          <c:order val="3"/>
          <c:tx>
            <c:strRef>
              <c:f>'cotations_porc.charcutier'!$F$12</c:f>
              <c:strCache>
                <c:ptCount val="1"/>
                <c:pt idx="0">
                  <c:v>2025</c:v>
                </c:pt>
              </c:strCache>
            </c:strRef>
          </c:tx>
          <c:marker>
            <c:symbol val="none"/>
          </c:marker>
          <c:val>
            <c:numRef>
              <c:f>'cotations_porc.charcutier'!$F$13:$F$64</c:f>
              <c:numCache>
                <c:formatCode>0.00"   "</c:formatCode>
                <c:ptCount val="52"/>
                <c:pt idx="0">
                  <c:v>1.83</c:v>
                </c:pt>
                <c:pt idx="1">
                  <c:v>1.82</c:v>
                </c:pt>
                <c:pt idx="2">
                  <c:v>1.85</c:v>
                </c:pt>
                <c:pt idx="3">
                  <c:v>1.83</c:v>
                </c:pt>
                <c:pt idx="4">
                  <c:v>1.83</c:v>
                </c:pt>
                <c:pt idx="5">
                  <c:v>1.83</c:v>
                </c:pt>
                <c:pt idx="6">
                  <c:v>1.83</c:v>
                </c:pt>
                <c:pt idx="7">
                  <c:v>1.84</c:v>
                </c:pt>
                <c:pt idx="8">
                  <c:v>1.83</c:v>
                </c:pt>
                <c:pt idx="9">
                  <c:v>1.84</c:v>
                </c:pt>
                <c:pt idx="10">
                  <c:v>1.86</c:v>
                </c:pt>
                <c:pt idx="11">
                  <c:v>1.89</c:v>
                </c:pt>
                <c:pt idx="12">
                  <c:v>1.85</c:v>
                </c:pt>
                <c:pt idx="13">
                  <c:v>1.89</c:v>
                </c:pt>
                <c:pt idx="14">
                  <c:v>1.91</c:v>
                </c:pt>
                <c:pt idx="15">
                  <c:v>1.94</c:v>
                </c:pt>
                <c:pt idx="16">
                  <c:v>1.94</c:v>
                </c:pt>
                <c:pt idx="17">
                  <c:v>1.94</c:v>
                </c:pt>
                <c:pt idx="18">
                  <c:v>1.95</c:v>
                </c:pt>
                <c:pt idx="19">
                  <c:v>1.94</c:v>
                </c:pt>
                <c:pt idx="20">
                  <c:v>1.94</c:v>
                </c:pt>
                <c:pt idx="21">
                  <c:v>1.96</c:v>
                </c:pt>
                <c:pt idx="22">
                  <c:v>1.94</c:v>
                </c:pt>
                <c:pt idx="23">
                  <c:v>1.98</c:v>
                </c:pt>
                <c:pt idx="24">
                  <c:v>2</c:v>
                </c:pt>
                <c:pt idx="25">
                  <c:v>2.02</c:v>
                </c:pt>
                <c:pt idx="26">
                  <c:v>2.06</c:v>
                </c:pt>
                <c:pt idx="27">
                  <c:v>2.0699999999999998</c:v>
                </c:pt>
                <c:pt idx="28">
                  <c:v>2.0699999999999998</c:v>
                </c:pt>
                <c:pt idx="29">
                  <c:v>2.17</c:v>
                </c:pt>
                <c:pt idx="30">
                  <c:v>2.1800000000000002</c:v>
                </c:pt>
                <c:pt idx="31">
                  <c:v>2.02</c:v>
                </c:pt>
                <c:pt idx="32">
                  <c:v>2</c:v>
                </c:pt>
                <c:pt idx="33">
                  <c:v>1.94</c:v>
                </c:pt>
                <c:pt idx="34">
                  <c:v>1.98</c:v>
                </c:pt>
                <c:pt idx="35">
                  <c:v>1.93</c:v>
                </c:pt>
                <c:pt idx="36">
                  <c:v>1.86</c:v>
                </c:pt>
                <c:pt idx="37">
                  <c:v>1.81</c:v>
                </c:pt>
                <c:pt idx="38">
                  <c:v>1.81</c:v>
                </c:pt>
                <c:pt idx="39">
                  <c:v>1.77</c:v>
                </c:pt>
                <c:pt idx="40">
                  <c:v>1.73</c:v>
                </c:pt>
                <c:pt idx="41">
                  <c:v>1.69</c:v>
                </c:pt>
                <c:pt idx="42">
                  <c:v>1.71</c:v>
                </c:pt>
                <c:pt idx="43">
                  <c:v>1.7</c:v>
                </c:pt>
                <c:pt idx="44">
                  <c:v>1.62</c:v>
                </c:pt>
                <c:pt idx="45">
                  <c:v>1.66</c:v>
                </c:pt>
                <c:pt idx="46">
                  <c:v>1.63</c:v>
                </c:pt>
                <c:pt idx="47">
                  <c:v>1.66</c:v>
                </c:pt>
                <c:pt idx="48">
                  <c:v>1.65</c:v>
                </c:pt>
                <c:pt idx="49">
                  <c:v>1.65</c:v>
                </c:pt>
                <c:pt idx="50">
                  <c:v>1.64</c:v>
                </c:pt>
                <c:pt idx="51">
                  <c:v>1.61</c:v>
                </c:pt>
              </c:numCache>
            </c:numRef>
          </c:val>
          <c:smooth val="0"/>
          <c:extLst>
            <c:ext xmlns:c16="http://schemas.microsoft.com/office/drawing/2014/chart" uri="{C3380CC4-5D6E-409C-BE32-E72D297353CC}">
              <c16:uniqueId val="{00000000-4116-40C4-8C8E-B4605F949921}"/>
            </c:ext>
          </c:extLst>
        </c:ser>
        <c:ser>
          <c:idx val="3"/>
          <c:order val="4"/>
          <c:tx>
            <c:strRef>
              <c:f>'cotations_porc.charcutier'!$G$12</c:f>
              <c:strCache>
                <c:ptCount val="1"/>
                <c:pt idx="0">
                  <c:v>2026</c:v>
                </c:pt>
              </c:strCache>
            </c:strRef>
          </c:tx>
          <c:spPr>
            <a:ln w="25400">
              <a:solidFill>
                <a:srgbClr val="00B050"/>
              </a:solidFill>
            </a:ln>
          </c:spPr>
          <c:marker>
            <c:symbol val="none"/>
          </c:marker>
          <c:val>
            <c:numRef>
              <c:f>'cotations_porc.charcutier'!$G$13:$G$64</c:f>
              <c:numCache>
                <c:formatCode>0.00"   "</c:formatCode>
                <c:ptCount val="52"/>
                <c:pt idx="0">
                  <c:v>1.6</c:v>
                </c:pt>
                <c:pt idx="1">
                  <c:v>1.59</c:v>
                </c:pt>
                <c:pt idx="2">
                  <c:v>1.59</c:v>
                </c:pt>
                <c:pt idx="3">
                  <c:v>1.62</c:v>
                </c:pt>
                <c:pt idx="4">
                  <c:v>1.61</c:v>
                </c:pt>
                <c:pt idx="5">
                  <c:v>1.59</c:v>
                </c:pt>
                <c:pt idx="6">
                  <c:v>1.58</c:v>
                </c:pt>
                <c:pt idx="7">
                  <c:v>1.59</c:v>
                </c:pt>
                <c:pt idx="8">
                  <c:v>1.57</c:v>
                </c:pt>
                <c:pt idx="9">
                  <c:v>1.58</c:v>
                </c:pt>
                <c:pt idx="10">
                  <c:v>1.59</c:v>
                </c:pt>
                <c:pt idx="11">
                  <c:v>1.61</c:v>
                </c:pt>
                <c:pt idx="12">
                  <c:v>1.59</c:v>
                </c:pt>
                <c:pt idx="13">
                  <c:v>1.57</c:v>
                </c:pt>
                <c:pt idx="14">
                  <c:v>1.58</c:v>
                </c:pt>
                <c:pt idx="15">
                  <c:v>1.6</c:v>
                </c:pt>
                <c:pt idx="16">
                  <c:v>1.6</c:v>
                </c:pt>
                <c:pt idx="17">
                  <c:v>1.6</c:v>
                </c:pt>
                <c:pt idx="18">
                  <c:v>1.6</c:v>
                </c:pt>
                <c:pt idx="19">
                  <c:v>1.6</c:v>
                </c:pt>
                <c:pt idx="20">
                  <c:v>1.6</c:v>
                </c:pt>
                <c:pt idx="21">
                  <c:v>1.59</c:v>
                </c:pt>
                <c:pt idx="22">
                  <c:v>1.59</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2.6"/>
          <c:min val="1"/>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90919846537796045"/>
          <c:h val="0.15920136149594041"/>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IPAMPA_aliment_porc!$B$12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IPAMPA_aliment_porc!$B$13:$B$24</c:f>
              <c:numCache>
                <c:formatCode>#,##0.00</c:formatCode>
                <c:ptCount val="12"/>
                <c:pt idx="0">
                  <c:v>97.7</c:v>
                </c:pt>
                <c:pt idx="1">
                  <c:v>98.4</c:v>
                </c:pt>
                <c:pt idx="2">
                  <c:v>99.3</c:v>
                </c:pt>
                <c:pt idx="3">
                  <c:v>99.9</c:v>
                </c:pt>
                <c:pt idx="4">
                  <c:v>100.4</c:v>
                </c:pt>
                <c:pt idx="5">
                  <c:v>100.6</c:v>
                </c:pt>
                <c:pt idx="6">
                  <c:v>100.2</c:v>
                </c:pt>
                <c:pt idx="7">
                  <c:v>99.7</c:v>
                </c:pt>
                <c:pt idx="8">
                  <c:v>99.7</c:v>
                </c:pt>
                <c:pt idx="9">
                  <c:v>100.3</c:v>
                </c:pt>
                <c:pt idx="10">
                  <c:v>101.3</c:v>
                </c:pt>
                <c:pt idx="11">
                  <c:v>102.4</c:v>
                </c:pt>
              </c:numCache>
            </c:numRef>
          </c:val>
          <c:smooth val="0"/>
          <c:extLst>
            <c:ext xmlns:c16="http://schemas.microsoft.com/office/drawing/2014/chart" uri="{C3380CC4-5D6E-409C-BE32-E72D297353CC}">
              <c16:uniqueId val="{00000000-56F2-4B0D-A421-00FF9114696E}"/>
            </c:ext>
          </c:extLst>
        </c:ser>
        <c:ser>
          <c:idx val="1"/>
          <c:order val="1"/>
          <c:tx>
            <c:strRef>
              <c:f>IPAMPA_aliment_porc!$C$12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IPAMPA_aliment_porc!$C$13:$C$24</c:f>
              <c:numCache>
                <c:formatCode>0.00"   "</c:formatCode>
                <c:ptCount val="12"/>
                <c:pt idx="0">
                  <c:v>104.6</c:v>
                </c:pt>
                <c:pt idx="1">
                  <c:v>106.8</c:v>
                </c:pt>
                <c:pt idx="2">
                  <c:v>108.4</c:v>
                </c:pt>
                <c:pt idx="3">
                  <c:v>109.7</c:v>
                </c:pt>
                <c:pt idx="4">
                  <c:v>111</c:v>
                </c:pt>
                <c:pt idx="5">
                  <c:v>111.5</c:v>
                </c:pt>
                <c:pt idx="6">
                  <c:v>112</c:v>
                </c:pt>
                <c:pt idx="7">
                  <c:v>111.9</c:v>
                </c:pt>
                <c:pt idx="8">
                  <c:v>113.1</c:v>
                </c:pt>
                <c:pt idx="9">
                  <c:v>114.7</c:v>
                </c:pt>
                <c:pt idx="10">
                  <c:v>117.5</c:v>
                </c:pt>
                <c:pt idx="11">
                  <c:v>120.3</c:v>
                </c:pt>
              </c:numCache>
            </c:numRef>
          </c:val>
          <c:smooth val="0"/>
          <c:extLst>
            <c:ext xmlns:c16="http://schemas.microsoft.com/office/drawing/2014/chart" uri="{C3380CC4-5D6E-409C-BE32-E72D297353CC}">
              <c16:uniqueId val="{00000001-56F2-4B0D-A421-00FF9114696E}"/>
            </c:ext>
          </c:extLst>
        </c:ser>
        <c:ser>
          <c:idx val="4"/>
          <c:order val="2"/>
          <c:tx>
            <c:strRef>
              <c:f>IPAMPA_aliment_porc!$D$12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IPAMPA_aliment_porc!$D$13:$D$24</c:f>
              <c:numCache>
                <c:formatCode>0.00"   "</c:formatCode>
                <c:ptCount val="12"/>
                <c:pt idx="0">
                  <c:v>123.4</c:v>
                </c:pt>
                <c:pt idx="1">
                  <c:v>125.8</c:v>
                </c:pt>
                <c:pt idx="2">
                  <c:v>129.19999999999999</c:v>
                </c:pt>
                <c:pt idx="3">
                  <c:v>137.6</c:v>
                </c:pt>
                <c:pt idx="4">
                  <c:v>144.69999999999999</c:v>
                </c:pt>
                <c:pt idx="5">
                  <c:v>148.69999999999999</c:v>
                </c:pt>
                <c:pt idx="6">
                  <c:v>151.4</c:v>
                </c:pt>
                <c:pt idx="7">
                  <c:v>151.6</c:v>
                </c:pt>
                <c:pt idx="8">
                  <c:v>151.30000000000001</c:v>
                </c:pt>
                <c:pt idx="9">
                  <c:v>151.30000000000001</c:v>
                </c:pt>
                <c:pt idx="10">
                  <c:v>151.80000000000001</c:v>
                </c:pt>
                <c:pt idx="11">
                  <c:v>152.1</c:v>
                </c:pt>
              </c:numCache>
            </c:numRef>
          </c:val>
          <c:smooth val="0"/>
          <c:extLst>
            <c:ext xmlns:c16="http://schemas.microsoft.com/office/drawing/2014/chart" uri="{C3380CC4-5D6E-409C-BE32-E72D297353CC}">
              <c16:uniqueId val="{00000002-56F2-4B0D-A421-00FF9114696E}"/>
            </c:ext>
          </c:extLst>
        </c:ser>
        <c:ser>
          <c:idx val="5"/>
          <c:order val="3"/>
          <c:tx>
            <c:strRef>
              <c:f>IPAMPA_aliment_porc!$E$12</c:f>
              <c:strCache>
                <c:ptCount val="1"/>
                <c:pt idx="0">
                  <c:v>2023</c:v>
                </c:pt>
              </c:strCache>
            </c:strRef>
          </c:tx>
          <c:spPr>
            <a:ln>
              <a:solidFill>
                <a:schemeClr val="accent2"/>
              </a:solidFill>
            </a:ln>
          </c:spPr>
          <c:marker>
            <c:symbol val="none"/>
          </c:marker>
          <c:val>
            <c:numRef>
              <c:f>IPAMPA_aliment_porc!$E$13:$E$24</c:f>
              <c:numCache>
                <c:formatCode>0.00"   "</c:formatCode>
                <c:ptCount val="12"/>
                <c:pt idx="0">
                  <c:v>152.1</c:v>
                </c:pt>
                <c:pt idx="1">
                  <c:v>150.19999999999999</c:v>
                </c:pt>
                <c:pt idx="2">
                  <c:v>149.4</c:v>
                </c:pt>
                <c:pt idx="3">
                  <c:v>146.80000000000001</c:v>
                </c:pt>
                <c:pt idx="4">
                  <c:v>144.6</c:v>
                </c:pt>
                <c:pt idx="5">
                  <c:v>142.80000000000001</c:v>
                </c:pt>
                <c:pt idx="6">
                  <c:v>138.5</c:v>
                </c:pt>
                <c:pt idx="7">
                  <c:v>136.5</c:v>
                </c:pt>
                <c:pt idx="8">
                  <c:v>134.6</c:v>
                </c:pt>
                <c:pt idx="9">
                  <c:v>133.30000000000001</c:v>
                </c:pt>
                <c:pt idx="10">
                  <c:v>131.19999999999999</c:v>
                </c:pt>
                <c:pt idx="11">
                  <c:v>130.4</c:v>
                </c:pt>
              </c:numCache>
            </c:numRef>
          </c:val>
          <c:smooth val="0"/>
          <c:extLst>
            <c:ext xmlns:c16="http://schemas.microsoft.com/office/drawing/2014/chart" uri="{C3380CC4-5D6E-409C-BE32-E72D297353CC}">
              <c16:uniqueId val="{00000001-BD63-45E9-8F69-0F99A8DFD860}"/>
            </c:ext>
          </c:extLst>
        </c:ser>
        <c:ser>
          <c:idx val="2"/>
          <c:order val="4"/>
          <c:tx>
            <c:strRef>
              <c:f>IPAMPA_aliment_porc!$F$12</c:f>
              <c:strCache>
                <c:ptCount val="1"/>
                <c:pt idx="0">
                  <c:v>2024</c:v>
                </c:pt>
              </c:strCache>
            </c:strRef>
          </c:tx>
          <c:spPr>
            <a:ln>
              <a:solidFill>
                <a:schemeClr val="accent6"/>
              </a:solidFill>
            </a:ln>
          </c:spPr>
          <c:marker>
            <c:symbol val="none"/>
          </c:marker>
          <c:val>
            <c:numRef>
              <c:f>IPAMPA_aliment_porc!$F$13:$F$24</c:f>
              <c:numCache>
                <c:formatCode>0.00"   "</c:formatCode>
                <c:ptCount val="12"/>
                <c:pt idx="0">
                  <c:v>129.30000000000001</c:v>
                </c:pt>
                <c:pt idx="1">
                  <c:v>127.2</c:v>
                </c:pt>
                <c:pt idx="2">
                  <c:v>125.1</c:v>
                </c:pt>
                <c:pt idx="3">
                  <c:v>124</c:v>
                </c:pt>
                <c:pt idx="4">
                  <c:v>123.3</c:v>
                </c:pt>
                <c:pt idx="5">
                  <c:v>123.8</c:v>
                </c:pt>
                <c:pt idx="6">
                  <c:v>124.8</c:v>
                </c:pt>
                <c:pt idx="7">
                  <c:v>124.9</c:v>
                </c:pt>
                <c:pt idx="8">
                  <c:v>124.6</c:v>
                </c:pt>
                <c:pt idx="9">
                  <c:v>124.8</c:v>
                </c:pt>
                <c:pt idx="10">
                  <c:v>124.7</c:v>
                </c:pt>
                <c:pt idx="11">
                  <c:v>124.5</c:v>
                </c:pt>
              </c:numCache>
            </c:numRef>
          </c:val>
          <c:smooth val="0"/>
          <c:extLst>
            <c:ext xmlns:c16="http://schemas.microsoft.com/office/drawing/2014/chart" uri="{C3380CC4-5D6E-409C-BE32-E72D297353CC}">
              <c16:uniqueId val="{00000000-BD63-45E9-8F69-0F99A8DFD860}"/>
            </c:ext>
          </c:extLst>
        </c:ser>
        <c:ser>
          <c:idx val="6"/>
          <c:order val="5"/>
          <c:tx>
            <c:strRef>
              <c:f>IPAMPA_aliment_porc!$G$12</c:f>
              <c:strCache>
                <c:ptCount val="1"/>
                <c:pt idx="0">
                  <c:v>2025</c:v>
                </c:pt>
              </c:strCache>
            </c:strRef>
          </c:tx>
          <c:marker>
            <c:symbol val="none"/>
          </c:marker>
          <c:val>
            <c:numRef>
              <c:f>IPAMPA_aliment_porc!$G$13:$G$24</c:f>
              <c:numCache>
                <c:formatCode>0.00"   "</c:formatCode>
                <c:ptCount val="12"/>
                <c:pt idx="0">
                  <c:v>124.5</c:v>
                </c:pt>
                <c:pt idx="1">
                  <c:v>125</c:v>
                </c:pt>
                <c:pt idx="2">
                  <c:v>125.2</c:v>
                </c:pt>
                <c:pt idx="3">
                  <c:v>125.4</c:v>
                </c:pt>
                <c:pt idx="4">
                  <c:v>125.5</c:v>
                </c:pt>
                <c:pt idx="5">
                  <c:v>125.1</c:v>
                </c:pt>
                <c:pt idx="6">
                  <c:v>123.7</c:v>
                </c:pt>
                <c:pt idx="7">
                  <c:v>122.5</c:v>
                </c:pt>
                <c:pt idx="8">
                  <c:v>120.9</c:v>
                </c:pt>
                <c:pt idx="9">
                  <c:v>119.1</c:v>
                </c:pt>
                <c:pt idx="10">
                  <c:v>117.9</c:v>
                </c:pt>
                <c:pt idx="11">
                  <c:v>117.6</c:v>
                </c:pt>
              </c:numCache>
            </c:numRef>
          </c:val>
          <c:smooth val="0"/>
          <c:extLst>
            <c:ext xmlns:c16="http://schemas.microsoft.com/office/drawing/2014/chart" uri="{C3380CC4-5D6E-409C-BE32-E72D297353CC}">
              <c16:uniqueId val="{00000001-3A54-476A-A3B2-E138BB831D86}"/>
            </c:ext>
          </c:extLst>
        </c:ser>
        <c:ser>
          <c:idx val="3"/>
          <c:order val="6"/>
          <c:tx>
            <c:strRef>
              <c:f>IPAMPA_aliment_porc!$H$12</c:f>
              <c:strCache>
                <c:ptCount val="1"/>
                <c:pt idx="0">
                  <c:v>2026</c:v>
                </c:pt>
              </c:strCache>
            </c:strRef>
          </c:tx>
          <c:spPr>
            <a:ln w="25400">
              <a:solidFill>
                <a:srgbClr val="00B050"/>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IPAMPA_aliment_porc!$H$13:$H$24</c:f>
              <c:numCache>
                <c:formatCode>0.00"   "</c:formatCode>
                <c:ptCount val="12"/>
                <c:pt idx="0">
                  <c:v>116.6</c:v>
                </c:pt>
                <c:pt idx="1">
                  <c:v>116.4</c:v>
                </c:pt>
                <c:pt idx="2">
                  <c:v>116.1</c:v>
                </c:pt>
                <c:pt idx="3">
                  <c:v>116.9</c:v>
                </c:pt>
              </c:numCache>
            </c:numRef>
          </c:val>
          <c:smooth val="0"/>
          <c:extLst>
            <c:ext xmlns:c16="http://schemas.microsoft.com/office/drawing/2014/chart" uri="{C3380CC4-5D6E-409C-BE32-E72D297353CC}">
              <c16:uniqueId val="{00000003-56F2-4B0D-A421-00FF9114696E}"/>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7284809646594874"/>
          <c:h val="0.159201422908219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2440215</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967755" cy="84772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1093471</xdr:colOff>
      <xdr:row>5</xdr:row>
      <xdr:rowOff>6350</xdr:rowOff>
    </xdr:to>
    <xdr:sp macro="" textlink="" fLocksText="0">
      <xdr:nvSpPr>
        <xdr:cNvPr id="11266" name="Images 1">
          <a:extLst>
            <a:ext uri="{FF2B5EF4-FFF2-40B4-BE49-F238E27FC236}">
              <a16:creationId xmlns:a16="http://schemas.microsoft.com/office/drawing/2014/main" id="{00000000-0008-0000-0700-0000022C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porcs </a:t>
          </a:r>
        </a:p>
        <a:p>
          <a:pPr algn="ctr" rtl="0">
            <a:defRPr sz="1000"/>
          </a:pPr>
          <a:r>
            <a:rPr lang="fr-FR" sz="1000" b="0" i="0" u="none" strike="noStrike" baseline="0">
              <a:solidFill>
                <a:srgbClr val="FFFFFF"/>
              </a:solidFill>
              <a:latin typeface="Marianne" panose="02000000000000000000" pitchFamily="50" charset="0"/>
              <a:cs typeface="Arial"/>
            </a:rPr>
            <a:t>                   </a:t>
          </a:r>
          <a:r>
            <a:rPr lang="fr-FR" sz="1200" b="0" i="0" u="none" strike="noStrike" baseline="0">
              <a:solidFill>
                <a:srgbClr val="FFFFFF"/>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Times New Roman"/>
            </a:rPr>
            <a:t>charcutiers  </a:t>
          </a:r>
          <a:r>
            <a:rPr lang="fr-FR" sz="1000" b="0" i="0" u="none" strike="noStrike" baseline="0">
              <a:solidFill>
                <a:srgbClr val="FFFFFF"/>
              </a:solidFill>
              <a:latin typeface="Marianne" panose="02000000000000000000" pitchFamily="50" charset="0"/>
              <a:cs typeface="Arial"/>
            </a:rPr>
            <a:t>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2 046 003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 rang  (5%)</a:t>
          </a:r>
        </a:p>
        <a:p>
          <a:pPr algn="ctr" rtl="0">
            <a:defRPr sz="1000"/>
          </a:pPr>
          <a:r>
            <a:rPr lang="fr-FR" sz="1200" b="0" i="0" u="none" strike="noStrike" baseline="0">
              <a:solidFill>
                <a:srgbClr val="000000"/>
              </a:solidFill>
              <a:latin typeface="Marianne" panose="02000000000000000000" pitchFamily="50" charset="0"/>
              <a:cs typeface="Times New Roman"/>
            </a:rPr>
            <a:t>         </a:t>
          </a:r>
        </a:p>
      </xdr:txBody>
    </xdr:sp>
    <xdr:clientData/>
  </xdr:twoCellAnchor>
  <xdr:twoCellAnchor editAs="absolute">
    <xdr:from>
      <xdr:col>7</xdr:col>
      <xdr:colOff>389467</xdr:colOff>
      <xdr:row>12</xdr:row>
      <xdr:rowOff>45659</xdr:rowOff>
    </xdr:from>
    <xdr:to>
      <xdr:col>14</xdr:col>
      <xdr:colOff>332317</xdr:colOff>
      <xdr:row>28</xdr:row>
      <xdr:rowOff>63651</xdr:rowOff>
    </xdr:to>
    <xdr:graphicFrame macro="">
      <xdr:nvGraphicFramePr>
        <xdr:cNvPr id="11578" name="Graphique 1">
          <a:extLst>
            <a:ext uri="{FF2B5EF4-FFF2-40B4-BE49-F238E27FC236}">
              <a16:creationId xmlns:a16="http://schemas.microsoft.com/office/drawing/2014/main" id="{00000000-0008-0000-0700-00003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388863</xdr:colOff>
      <xdr:row>11</xdr:row>
      <xdr:rowOff>131386</xdr:rowOff>
    </xdr:from>
    <xdr:to>
      <xdr:col>18</xdr:col>
      <xdr:colOff>11037</xdr:colOff>
      <xdr:row>33</xdr:row>
      <xdr:rowOff>140911</xdr:rowOff>
    </xdr:to>
    <xdr:graphicFrame macro="">
      <xdr:nvGraphicFramePr>
        <xdr:cNvPr id="10710" name="Graphique 1">
          <a:extLst>
            <a:ext uri="{FF2B5EF4-FFF2-40B4-BE49-F238E27FC236}">
              <a16:creationId xmlns:a16="http://schemas.microsoft.com/office/drawing/2014/main" id="{00000000-0008-0000-08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495301</xdr:colOff>
      <xdr:row>4</xdr:row>
      <xdr:rowOff>145597</xdr:rowOff>
    </xdr:to>
    <xdr:sp macro="" textlink="">
      <xdr:nvSpPr>
        <xdr:cNvPr id="5" name="Images 1">
          <a:extLst>
            <a:ext uri="{FF2B5EF4-FFF2-40B4-BE49-F238E27FC236}">
              <a16:creationId xmlns:a16="http://schemas.microsoft.com/office/drawing/2014/main" id="{00000000-0008-0000-08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12247</xdr:colOff>
      <xdr:row>4</xdr:row>
      <xdr:rowOff>144418</xdr:rowOff>
    </xdr:to>
    <xdr:sp macro="" textlink="">
      <xdr:nvSpPr>
        <xdr:cNvPr id="2" name="Images 1">
          <a:extLst>
            <a:ext uri="{FF2B5EF4-FFF2-40B4-BE49-F238E27FC236}">
              <a16:creationId xmlns:a16="http://schemas.microsoft.com/office/drawing/2014/main" id="{00000000-0008-0000-09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716280</xdr:colOff>
      <xdr:row>13</xdr:row>
      <xdr:rowOff>48260</xdr:rowOff>
    </xdr:from>
    <xdr:to>
      <xdr:col>15</xdr:col>
      <xdr:colOff>656680</xdr:colOff>
      <xdr:row>35</xdr:row>
      <xdr:rowOff>50710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278191</xdr:colOff>
      <xdr:row>12</xdr:row>
      <xdr:rowOff>74686</xdr:rowOff>
    </xdr:from>
    <xdr:to>
      <xdr:col>14</xdr:col>
      <xdr:colOff>11490</xdr:colOff>
      <xdr:row>27</xdr:row>
      <xdr:rowOff>69244</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9525</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ovins en 2025</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66 309 tonnes (-2% p/r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2° rang</a:t>
          </a:r>
          <a:r>
            <a:rPr lang="fr-FR" sz="1000" b="0" i="0" u="none" strike="noStrike" baseline="0">
              <a:solidFill>
                <a:srgbClr val="FFFFFF"/>
              </a:solidFill>
              <a:latin typeface="Marianne" panose="02000000000000000000" pitchFamily="50" charset="0"/>
              <a:cs typeface="Times New Roman"/>
            </a:rPr>
            <a:t>   (29%)</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113997</xdr:colOff>
      <xdr:row>12</xdr:row>
      <xdr:rowOff>114754</xdr:rowOff>
    </xdr:from>
    <xdr:to>
      <xdr:col>14</xdr:col>
      <xdr:colOff>196850</xdr:colOff>
      <xdr:row>29</xdr:row>
      <xdr:rowOff>76199</xdr:rowOff>
    </xdr:to>
    <xdr:graphicFrame macro="">
      <xdr:nvGraphicFramePr>
        <xdr:cNvPr id="5433" name="Graphique 1">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21166</xdr:colOff>
      <xdr:row>0</xdr:row>
      <xdr:rowOff>0</xdr:rowOff>
    </xdr:from>
    <xdr:to>
      <xdr:col>15</xdr:col>
      <xdr:colOff>743404</xdr:colOff>
      <xdr:row>5</xdr:row>
      <xdr:rowOff>6350</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21166" y="0"/>
          <a:ext cx="13143896" cy="82091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agneaux en 2025</a:t>
          </a:r>
        </a:p>
        <a:p>
          <a:pPr algn="ctr" rtl="0">
            <a:defRPr sz="1000"/>
          </a:pPr>
          <a:r>
            <a:rPr lang="fr-FR" sz="1000" b="0" i="0" u="none" strike="noStrike" baseline="0">
              <a:solidFill>
                <a:srgbClr val="FFFFFF"/>
              </a:solidFill>
              <a:latin typeface="Marianne" panose="02000000000000000000" pitchFamily="50" charset="0"/>
              <a:cs typeface="Arial"/>
            </a:rPr>
            <a:t>                                     France : 54 418 tonnes (-2%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1</a:t>
          </a:r>
          <a:r>
            <a:rPr lang="fr-FR" sz="1000" b="0" i="0" u="none" strike="noStrike" baseline="0">
              <a:solidFill>
                <a:srgbClr val="FFFFFF"/>
              </a:solidFill>
              <a:latin typeface="Marianne" panose="02000000000000000000" pitchFamily="50" charset="0"/>
              <a:cs typeface="Arial"/>
            </a:rPr>
            <a:t>° rang (30%)</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93234</xdr:colOff>
      <xdr:row>5</xdr:row>
      <xdr:rowOff>6350</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979714</xdr:colOff>
      <xdr:row>11</xdr:row>
      <xdr:rowOff>163083</xdr:rowOff>
    </xdr:from>
    <xdr:to>
      <xdr:col>17</xdr:col>
      <xdr:colOff>437444</xdr:colOff>
      <xdr:row>37</xdr:row>
      <xdr:rowOff>45509</xdr:rowOff>
    </xdr:to>
    <xdr:graphicFrame macro="">
      <xdr:nvGraphicFramePr>
        <xdr:cNvPr id="4447" name="Graphique 1">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429586</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ovins de réforme en 2025</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11 891 tonnes (-2%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2° rang (22%)</a:t>
          </a:r>
        </a:p>
      </xdr:txBody>
    </xdr:sp>
    <xdr:clientData/>
  </xdr:twoCellAnchor>
  <xdr:twoCellAnchor editAs="absolute">
    <xdr:from>
      <xdr:col>7</xdr:col>
      <xdr:colOff>83608</xdr:colOff>
      <xdr:row>12</xdr:row>
      <xdr:rowOff>104623</xdr:rowOff>
    </xdr:from>
    <xdr:to>
      <xdr:col>14</xdr:col>
      <xdr:colOff>107647</xdr:colOff>
      <xdr:row>28</xdr:row>
      <xdr:rowOff>121407</xdr:rowOff>
    </xdr:to>
    <xdr:graphicFrame macro="">
      <xdr:nvGraphicFramePr>
        <xdr:cNvPr id="6458" name="Graphique 1">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257357</xdr:colOff>
      <xdr:row>4</xdr:row>
      <xdr:rowOff>144418</xdr:rowOff>
    </xdr:to>
    <xdr:sp macro="" textlink="">
      <xdr:nvSpPr>
        <xdr:cNvPr id="2" name="Images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598170</xdr:colOff>
      <xdr:row>12</xdr:row>
      <xdr:rowOff>66675</xdr:rowOff>
    </xdr:from>
    <xdr:to>
      <xdr:col>16</xdr:col>
      <xdr:colOff>311150</xdr:colOff>
      <xdr:row>34</xdr:row>
      <xdr:rowOff>9525</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1206713</xdr:colOff>
      <xdr:row>5</xdr:row>
      <xdr:rowOff>9525</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           Total porcs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2 101 412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5°rang (5%)</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334280</xdr:colOff>
      <xdr:row>12</xdr:row>
      <xdr:rowOff>145900</xdr:rowOff>
    </xdr:from>
    <xdr:to>
      <xdr:col>14</xdr:col>
      <xdr:colOff>429530</xdr:colOff>
      <xdr:row>29</xdr:row>
      <xdr:rowOff>117326</xdr:rowOff>
    </xdr:to>
    <xdr:graphicFrame macro="">
      <xdr:nvGraphicFramePr>
        <xdr:cNvPr id="8507" name="Graphique 1">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odonnee_conjmens_ovins_porcins_sortie_mois_janvie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éthodologie"/>
      <sheetName val="Evolution_abattages-total.ovin"/>
      <sheetName val="Evol_abattages_agneaux"/>
      <sheetName val="cotations_agneauxcouverts_R"/>
      <sheetName val="Evol_abattages_ovinsderéforme"/>
      <sheetName val="IPAMPA_aliment_ovin_caprin"/>
      <sheetName val="Evol_abattages_total.porc"/>
      <sheetName val="Evol_abattages_porc.charcutier"/>
      <sheetName val="cotations_porc.charcutier"/>
      <sheetName val="IPAMPA_aliment_porc"/>
    </sheetNames>
    <sheetDataSet>
      <sheetData sheetId="0"/>
      <sheetData sheetId="1"/>
      <sheetData sheetId="2"/>
      <sheetData sheetId="3"/>
      <sheetData sheetId="4"/>
      <sheetData sheetId="5"/>
      <sheetData sheetId="6"/>
      <sheetData sheetId="7"/>
      <sheetData sheetId="8"/>
      <sheetData sheetId="9">
        <row r="12">
          <cell r="B12" t="str">
            <v>Moyenne 2016-2020</v>
          </cell>
        </row>
        <row r="13">
          <cell r="A13" t="str">
            <v>janv</v>
          </cell>
        </row>
        <row r="14">
          <cell r="A14" t="str">
            <v>fév</v>
          </cell>
        </row>
        <row r="15">
          <cell r="A15" t="str">
            <v>mars</v>
          </cell>
        </row>
        <row r="16">
          <cell r="A16" t="str">
            <v>avril</v>
          </cell>
        </row>
        <row r="17">
          <cell r="A17" t="str">
            <v>mai</v>
          </cell>
        </row>
        <row r="18">
          <cell r="A18" t="str">
            <v>juin</v>
          </cell>
        </row>
        <row r="19">
          <cell r="A19" t="str">
            <v>juillet</v>
          </cell>
        </row>
        <row r="20">
          <cell r="A20" t="str">
            <v>août</v>
          </cell>
        </row>
        <row r="21">
          <cell r="A21" t="str">
            <v>sept</v>
          </cell>
        </row>
        <row r="22">
          <cell r="A22" t="str">
            <v>oct</v>
          </cell>
        </row>
        <row r="23">
          <cell r="A23" t="str">
            <v>nov</v>
          </cell>
        </row>
        <row r="24">
          <cell r="A24" t="str">
            <v>déc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27"/>
  <sheetViews>
    <sheetView topLeftCell="A19" zoomScale="105" zoomScaleNormal="105" workbookViewId="0">
      <selection activeCell="B21" sqref="B21"/>
    </sheetView>
  </sheetViews>
  <sheetFormatPr baseColWidth="10" defaultColWidth="11.54296875" defaultRowHeight="12.5"/>
  <cols>
    <col min="1" max="1" width="34.1796875" style="271" customWidth="1"/>
    <col min="2" max="10" width="11.54296875" style="271"/>
    <col min="11" max="11" width="41.453125" style="271" customWidth="1"/>
    <col min="12" max="16384" width="11.54296875" style="271"/>
  </cols>
  <sheetData>
    <row r="7" spans="1:11" s="269" customFormat="1" ht="16">
      <c r="A7" s="281" t="s">
        <v>0</v>
      </c>
      <c r="B7" s="281"/>
      <c r="C7" s="281"/>
      <c r="D7" s="281"/>
      <c r="E7" s="268"/>
      <c r="F7" s="268"/>
      <c r="G7" s="268"/>
      <c r="H7" s="268"/>
      <c r="I7" s="268"/>
      <c r="J7" s="268"/>
      <c r="K7" s="268"/>
    </row>
    <row r="8" spans="1:11" s="269" customFormat="1" ht="37.9" customHeight="1">
      <c r="A8" s="282" t="s">
        <v>73</v>
      </c>
      <c r="B8" s="282"/>
      <c r="C8" s="282"/>
      <c r="D8" s="282"/>
      <c r="E8" s="282"/>
      <c r="F8" s="282"/>
      <c r="G8" s="282"/>
      <c r="H8" s="282"/>
      <c r="I8" s="282"/>
      <c r="J8" s="282"/>
      <c r="K8" s="282"/>
    </row>
    <row r="9" spans="1:11" s="269" customFormat="1" ht="34.9" customHeight="1">
      <c r="A9" s="280" t="s">
        <v>74</v>
      </c>
      <c r="B9" s="280"/>
      <c r="C9" s="280"/>
      <c r="D9" s="280"/>
      <c r="E9" s="280"/>
      <c r="F9" s="280"/>
      <c r="G9" s="280"/>
      <c r="H9" s="280"/>
      <c r="I9" s="280"/>
      <c r="J9" s="280"/>
      <c r="K9" s="280"/>
    </row>
    <row r="10" spans="1:11" s="269" customFormat="1" ht="16">
      <c r="A10" s="268"/>
      <c r="B10" s="268"/>
      <c r="C10" s="268"/>
      <c r="D10" s="268"/>
      <c r="E10" s="268"/>
      <c r="F10" s="268"/>
      <c r="G10" s="268"/>
      <c r="H10" s="268"/>
      <c r="I10" s="268"/>
      <c r="J10" s="268"/>
      <c r="K10" s="268"/>
    </row>
    <row r="11" spans="1:11" s="269" customFormat="1" ht="16">
      <c r="A11" s="281" t="s">
        <v>1</v>
      </c>
      <c r="B11" s="281"/>
      <c r="C11" s="281"/>
      <c r="D11" s="268"/>
      <c r="E11" s="268"/>
      <c r="F11" s="268"/>
      <c r="G11" s="268"/>
      <c r="H11" s="268"/>
      <c r="I11" s="268"/>
      <c r="J11" s="268"/>
      <c r="K11" s="268"/>
    </row>
    <row r="12" spans="1:11" s="269" customFormat="1" ht="16">
      <c r="A12" s="279" t="s">
        <v>52</v>
      </c>
      <c r="B12" s="279"/>
      <c r="C12" s="279"/>
      <c r="D12" s="279"/>
      <c r="E12" s="279"/>
      <c r="F12" s="279"/>
      <c r="G12" s="279"/>
      <c r="H12" s="279"/>
      <c r="I12" s="279"/>
      <c r="J12" s="279"/>
      <c r="K12" s="279"/>
    </row>
    <row r="13" spans="1:11" s="269" customFormat="1" ht="16">
      <c r="A13" s="279" t="s">
        <v>2</v>
      </c>
      <c r="B13" s="279"/>
      <c r="C13" s="279"/>
      <c r="D13" s="279"/>
      <c r="E13" s="279"/>
      <c r="F13" s="279"/>
      <c r="G13" s="279"/>
      <c r="H13" s="279"/>
      <c r="I13" s="279"/>
      <c r="J13" s="279"/>
      <c r="K13" s="279"/>
    </row>
    <row r="14" spans="1:11" s="270" customFormat="1" ht="17.5" customHeight="1">
      <c r="A14" s="279"/>
      <c r="B14" s="279"/>
      <c r="C14" s="279"/>
      <c r="D14" s="279"/>
      <c r="E14" s="279"/>
      <c r="F14" s="279"/>
      <c r="G14" s="279"/>
      <c r="H14" s="279"/>
      <c r="I14" s="279"/>
      <c r="J14" s="279"/>
      <c r="K14" s="279"/>
    </row>
    <row r="15" spans="1:11" s="269" customFormat="1" ht="32.5" customHeight="1">
      <c r="A15" s="280" t="s">
        <v>75</v>
      </c>
      <c r="B15" s="280"/>
      <c r="C15" s="280"/>
      <c r="D15" s="280"/>
      <c r="E15" s="280"/>
      <c r="F15" s="280"/>
      <c r="G15" s="280"/>
      <c r="H15" s="280"/>
      <c r="I15" s="280"/>
      <c r="J15" s="280"/>
      <c r="K15" s="280"/>
    </row>
    <row r="17" spans="1:11" ht="16">
      <c r="A17" s="278" t="s">
        <v>80</v>
      </c>
      <c r="B17" s="278"/>
      <c r="C17" s="278"/>
      <c r="D17" s="278"/>
      <c r="E17" s="272"/>
      <c r="F17" s="272"/>
      <c r="G17" s="272"/>
      <c r="H17" s="272"/>
      <c r="I17" s="272"/>
      <c r="J17" s="272"/>
      <c r="K17" s="272"/>
    </row>
    <row r="18" spans="1:11" ht="15.75" customHeight="1">
      <c r="A18" s="273" t="s">
        <v>81</v>
      </c>
    </row>
    <row r="19" spans="1:11" ht="15.75" customHeight="1">
      <c r="A19" s="273" t="s">
        <v>82</v>
      </c>
    </row>
    <row r="20" spans="1:11" ht="15.75" customHeight="1">
      <c r="A20" s="273" t="s">
        <v>86</v>
      </c>
    </row>
    <row r="21" spans="1:11" ht="15.75" customHeight="1">
      <c r="A21" s="273" t="s">
        <v>83</v>
      </c>
    </row>
    <row r="22" spans="1:11" ht="15.75" customHeight="1">
      <c r="A22" s="273" t="s">
        <v>87</v>
      </c>
    </row>
    <row r="23" spans="1:11" ht="15.75" customHeight="1">
      <c r="A23" s="273" t="s">
        <v>84</v>
      </c>
    </row>
    <row r="24" spans="1:11" ht="15.75" customHeight="1">
      <c r="A24" s="273" t="s">
        <v>85</v>
      </c>
    </row>
    <row r="25" spans="1:11" ht="15.75" customHeight="1">
      <c r="A25" s="273" t="s">
        <v>88</v>
      </c>
    </row>
    <row r="26" spans="1:11" ht="15.75" customHeight="1">
      <c r="A26" s="273" t="s">
        <v>89</v>
      </c>
    </row>
    <row r="27" spans="1:11" ht="16">
      <c r="A27" s="273"/>
    </row>
  </sheetData>
  <sheetProtection selectLockedCells="1" selectUnlockedCells="1"/>
  <mergeCells count="9">
    <mergeCell ref="A17:D17"/>
    <mergeCell ref="A14:K14"/>
    <mergeCell ref="A15:K15"/>
    <mergeCell ref="A7:D7"/>
    <mergeCell ref="A8:K8"/>
    <mergeCell ref="A9:K9"/>
    <mergeCell ref="A11:C11"/>
    <mergeCell ref="A12:K12"/>
    <mergeCell ref="A13:K13"/>
  </mergeCells>
  <hyperlinks>
    <hyperlink ref="A18" location="'Evolution_abattages-total.ovin'!A1" display="Evolution_abattages-total.ovin" xr:uid="{00000000-0004-0000-0000-000000000000}"/>
    <hyperlink ref="A19" location="Evol_abattages_agneaux!A1" display="Evol_abattages_agneaux" xr:uid="{00000000-0004-0000-0000-000001000000}"/>
    <hyperlink ref="A20" location="cotations_agneauxcouverts_R!A1" display="cotations_agneauxcouverts_R" xr:uid="{00000000-0004-0000-0000-000002000000}"/>
    <hyperlink ref="A21" location="Evol_abattages_ovinsderéforme!A1" display="Evol_abattages_ovinsderéforme" xr:uid="{00000000-0004-0000-0000-000003000000}"/>
    <hyperlink ref="A22" location="IPAMPA_aliment_ovin_caprin!A1" display="IPAMPA_aliment_ovin_caprin" xr:uid="{00000000-0004-0000-0000-000004000000}"/>
    <hyperlink ref="A23" location="Evol_abattages_total.porc!A1" display="Evol_abattages_total.porc" xr:uid="{00000000-0004-0000-0000-000005000000}"/>
    <hyperlink ref="A24" location="Evol_abattages_porc.charcutier!A1" display="Evol_abattages_porc.charcutier" xr:uid="{00000000-0004-0000-0000-000006000000}"/>
    <hyperlink ref="A25" location="cotations_porc.charcutier!A1" display="cotations_porc.charcutier" xr:uid="{00000000-0004-0000-0000-000007000000}"/>
    <hyperlink ref="A26" location="IPAMPA_aliment_porc!A1" display="IPAMPA_aliment_porc" xr:uid="{00000000-0004-0000-0000-000008000000}"/>
  </hyperlink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C42"/>
  <sheetViews>
    <sheetView topLeftCell="A10" workbookViewId="0">
      <selection activeCell="U17" sqref="U17"/>
    </sheetView>
  </sheetViews>
  <sheetFormatPr baseColWidth="10" defaultRowHeight="12.5"/>
  <sheetData>
    <row r="1" spans="1:24" s="225" customFormat="1" ht="15.65" customHeight="1"/>
    <row r="2" spans="1:24" s="225" customFormat="1" ht="13">
      <c r="I2" s="306"/>
      <c r="J2" s="306"/>
      <c r="K2" s="306"/>
      <c r="L2" s="306"/>
      <c r="M2" s="306"/>
    </row>
    <row r="3" spans="1:24" s="225" customFormat="1">
      <c r="I3" s="307"/>
      <c r="J3" s="307"/>
    </row>
    <row r="4" spans="1:24" s="225" customFormat="1"/>
    <row r="5" spans="1:24" s="225" customFormat="1"/>
    <row r="6" spans="1:24" s="225" customFormat="1" ht="15.5">
      <c r="A6" s="226"/>
      <c r="B6" s="226"/>
      <c r="C6" s="227"/>
      <c r="D6" s="227"/>
      <c r="E6" s="227"/>
      <c r="F6" s="227"/>
      <c r="G6" s="227"/>
      <c r="H6" s="227"/>
      <c r="I6" s="227"/>
      <c r="J6" s="227"/>
      <c r="K6" s="227"/>
      <c r="L6" s="227"/>
      <c r="M6" s="227"/>
      <c r="N6" s="227"/>
      <c r="O6" s="227"/>
      <c r="P6" s="227"/>
      <c r="Q6" s="227"/>
    </row>
    <row r="7" spans="1:24" s="225" customFormat="1" ht="17.25" customHeight="1">
      <c r="A7" s="308"/>
      <c r="B7" s="308"/>
      <c r="C7" s="308"/>
      <c r="D7" s="308"/>
      <c r="E7" s="308"/>
      <c r="F7" s="308"/>
      <c r="G7" s="308"/>
      <c r="H7" s="308"/>
      <c r="I7" s="308"/>
      <c r="M7" s="309"/>
      <c r="N7" s="309"/>
      <c r="O7" s="309"/>
      <c r="P7" s="309"/>
      <c r="Q7" s="309"/>
    </row>
    <row r="8" spans="1:24" s="225" customFormat="1" ht="13">
      <c r="K8" s="228"/>
    </row>
    <row r="9" spans="1:24" s="225" customFormat="1" ht="15.5">
      <c r="A9" s="229" t="s">
        <v>76</v>
      </c>
      <c r="B9" s="229"/>
      <c r="C9" s="229"/>
      <c r="D9" s="229"/>
      <c r="E9" s="229"/>
      <c r="F9" s="229"/>
      <c r="G9" s="229"/>
      <c r="H9" s="229"/>
      <c r="I9" s="229"/>
      <c r="J9" s="229"/>
      <c r="K9" s="230"/>
      <c r="L9" s="228"/>
      <c r="M9" s="230"/>
      <c r="N9" s="230"/>
      <c r="O9" s="230"/>
      <c r="P9" s="230"/>
      <c r="Q9" s="230"/>
      <c r="R9" s="310"/>
      <c r="S9" s="310"/>
      <c r="T9" s="310"/>
      <c r="U9" s="310"/>
      <c r="V9" s="310"/>
      <c r="W9" s="310"/>
      <c r="X9" s="310"/>
    </row>
    <row r="10" spans="1:24" s="225" customFormat="1" ht="13">
      <c r="A10" s="305" t="s">
        <v>79</v>
      </c>
      <c r="B10" s="305"/>
      <c r="C10" s="305"/>
      <c r="D10" s="305"/>
      <c r="E10" s="305"/>
      <c r="F10" s="305"/>
      <c r="G10" s="305"/>
      <c r="H10" s="305"/>
      <c r="I10" s="305"/>
      <c r="J10" s="230"/>
      <c r="K10" s="230"/>
      <c r="L10" s="230"/>
      <c r="M10" s="228"/>
      <c r="N10" s="230"/>
      <c r="O10" s="230"/>
      <c r="P10" s="230"/>
      <c r="Q10" s="230"/>
      <c r="R10" s="305"/>
      <c r="S10" s="305"/>
      <c r="T10" s="305"/>
      <c r="U10" s="305"/>
      <c r="V10" s="305"/>
      <c r="W10" s="305"/>
      <c r="X10" s="305"/>
    </row>
    <row r="11" spans="1:24" s="225" customFormat="1" ht="13.5" thickBot="1">
      <c r="A11" s="231"/>
      <c r="B11" s="230"/>
      <c r="C11" s="232"/>
      <c r="D11" s="232"/>
      <c r="E11" s="232"/>
      <c r="F11" s="232"/>
      <c r="G11" s="232"/>
      <c r="H11" s="232"/>
      <c r="I11" s="230"/>
      <c r="J11" s="233"/>
      <c r="K11" s="233"/>
      <c r="L11" s="233"/>
      <c r="N11" s="234" t="s">
        <v>76</v>
      </c>
      <c r="O11" s="231"/>
      <c r="P11" s="233"/>
      <c r="Q11" s="230"/>
      <c r="R11" s="231"/>
      <c r="S11" s="230"/>
      <c r="T11" s="230"/>
      <c r="U11" s="230"/>
      <c r="V11" s="232"/>
      <c r="W11" s="230"/>
    </row>
    <row r="12" spans="1:24" s="225" customFormat="1" ht="21.5" thickBot="1">
      <c r="A12" s="235" t="s">
        <v>90</v>
      </c>
      <c r="B12" s="236">
        <v>2020</v>
      </c>
      <c r="C12" s="237">
        <v>2021</v>
      </c>
      <c r="D12" s="237">
        <v>2022</v>
      </c>
      <c r="E12" s="274">
        <v>2023</v>
      </c>
      <c r="F12" s="274">
        <v>2024</v>
      </c>
      <c r="G12" s="274">
        <v>2025</v>
      </c>
      <c r="H12" s="238">
        <v>2026</v>
      </c>
      <c r="I12" s="230"/>
      <c r="J12" s="230"/>
      <c r="K12" s="230"/>
      <c r="L12" s="230"/>
      <c r="M12" s="255"/>
      <c r="N12" s="234" t="s">
        <v>79</v>
      </c>
      <c r="P12" s="230"/>
      <c r="Q12" s="230"/>
      <c r="R12" s="256"/>
      <c r="S12" s="256"/>
      <c r="T12" s="257"/>
      <c r="U12" s="258"/>
      <c r="V12" s="258"/>
      <c r="W12" s="258"/>
    </row>
    <row r="13" spans="1:24" s="225" customFormat="1" ht="11.5" customHeight="1">
      <c r="A13" s="240" t="s">
        <v>5</v>
      </c>
      <c r="B13" s="241">
        <v>97.7</v>
      </c>
      <c r="C13" s="242">
        <v>104.6</v>
      </c>
      <c r="D13" s="242">
        <v>123.4</v>
      </c>
      <c r="E13" s="275">
        <v>152.1</v>
      </c>
      <c r="F13" s="275">
        <v>129.30000000000001</v>
      </c>
      <c r="G13" s="275">
        <v>124.5</v>
      </c>
      <c r="H13" s="243">
        <v>116.6</v>
      </c>
      <c r="I13" s="230"/>
      <c r="J13" s="230"/>
      <c r="K13" s="230"/>
      <c r="L13" s="230"/>
      <c r="M13" s="230"/>
      <c r="N13" s="230"/>
      <c r="O13" s="230"/>
      <c r="P13" s="230"/>
      <c r="Q13" s="230"/>
      <c r="R13" s="232"/>
      <c r="S13" s="232"/>
      <c r="T13" s="259"/>
      <c r="U13" s="259"/>
      <c r="V13" s="259"/>
      <c r="W13" s="260"/>
    </row>
    <row r="14" spans="1:24" s="225" customFormat="1" ht="11.5" customHeight="1">
      <c r="A14" s="244" t="s">
        <v>6</v>
      </c>
      <c r="B14" s="245">
        <v>98.4</v>
      </c>
      <c r="C14" s="246">
        <v>106.8</v>
      </c>
      <c r="D14" s="246">
        <v>125.8</v>
      </c>
      <c r="E14" s="276">
        <v>150.19999999999999</v>
      </c>
      <c r="F14" s="276">
        <v>127.2</v>
      </c>
      <c r="G14" s="276">
        <v>125</v>
      </c>
      <c r="H14" s="247">
        <v>116.4</v>
      </c>
      <c r="I14" s="230"/>
      <c r="J14" s="230"/>
      <c r="K14" s="230"/>
      <c r="L14" s="230"/>
      <c r="M14" s="230"/>
      <c r="N14" s="230"/>
      <c r="O14" s="230"/>
      <c r="P14" s="230"/>
      <c r="Q14" s="230"/>
      <c r="R14" s="261"/>
      <c r="S14" s="232"/>
      <c r="T14" s="259"/>
      <c r="U14" s="259"/>
      <c r="V14" s="259"/>
      <c r="W14" s="260"/>
    </row>
    <row r="15" spans="1:24" s="225" customFormat="1" ht="11.5" customHeight="1">
      <c r="A15" s="244" t="s">
        <v>7</v>
      </c>
      <c r="B15" s="245">
        <v>99.3</v>
      </c>
      <c r="C15" s="246">
        <v>108.4</v>
      </c>
      <c r="D15" s="246">
        <v>129.19999999999999</v>
      </c>
      <c r="E15" s="276">
        <v>149.4</v>
      </c>
      <c r="F15" s="276">
        <v>125.1</v>
      </c>
      <c r="G15" s="276">
        <v>125.2</v>
      </c>
      <c r="H15" s="247">
        <v>116.1</v>
      </c>
      <c r="I15" s="230"/>
      <c r="J15" s="230"/>
      <c r="K15" s="230"/>
      <c r="L15" s="230"/>
      <c r="M15" s="230"/>
      <c r="N15" s="230"/>
      <c r="O15" s="230"/>
      <c r="P15" s="230"/>
      <c r="Q15" s="230"/>
      <c r="R15" s="261"/>
      <c r="S15" s="232"/>
      <c r="T15" s="259"/>
      <c r="U15" s="259"/>
      <c r="V15" s="259"/>
      <c r="W15" s="260"/>
    </row>
    <row r="16" spans="1:24" s="225" customFormat="1" ht="11.5" customHeight="1">
      <c r="A16" s="244" t="s">
        <v>8</v>
      </c>
      <c r="B16" s="245">
        <v>99.9</v>
      </c>
      <c r="C16" s="246">
        <v>109.7</v>
      </c>
      <c r="D16" s="246">
        <v>137.6</v>
      </c>
      <c r="E16" s="276">
        <v>146.80000000000001</v>
      </c>
      <c r="F16" s="276">
        <v>124</v>
      </c>
      <c r="G16" s="276">
        <v>125.4</v>
      </c>
      <c r="H16" s="247">
        <v>116.9</v>
      </c>
      <c r="R16" s="254"/>
      <c r="S16" s="232"/>
      <c r="T16" s="262"/>
      <c r="U16" s="263"/>
      <c r="V16" s="263"/>
      <c r="W16" s="260"/>
    </row>
    <row r="17" spans="1:29" s="225" customFormat="1" ht="11.5" customHeight="1">
      <c r="A17" s="244" t="s">
        <v>9</v>
      </c>
      <c r="B17" s="245">
        <v>100.4</v>
      </c>
      <c r="C17" s="246">
        <v>111</v>
      </c>
      <c r="D17" s="246">
        <v>144.69999999999999</v>
      </c>
      <c r="E17" s="276">
        <v>144.6</v>
      </c>
      <c r="F17" s="276">
        <v>123.3</v>
      </c>
      <c r="G17" s="276">
        <v>125.5</v>
      </c>
      <c r="H17" s="248"/>
      <c r="I17" s="319"/>
      <c r="J17" s="319"/>
      <c r="K17" s="319"/>
      <c r="L17" s="319"/>
      <c r="M17" s="319"/>
      <c r="N17" s="319" t="s">
        <v>27</v>
      </c>
      <c r="O17" s="307"/>
      <c r="P17" s="307"/>
      <c r="Q17" s="307"/>
      <c r="R17" s="264"/>
      <c r="S17" s="232"/>
      <c r="T17" s="263"/>
      <c r="U17" s="263"/>
      <c r="V17" s="262"/>
      <c r="W17" s="260"/>
    </row>
    <row r="18" spans="1:29" s="225" customFormat="1" ht="11.5" customHeight="1">
      <c r="A18" s="244" t="s">
        <v>10</v>
      </c>
      <c r="B18" s="245">
        <v>100.6</v>
      </c>
      <c r="C18" s="246">
        <v>111.5</v>
      </c>
      <c r="D18" s="246">
        <v>148.69999999999999</v>
      </c>
      <c r="E18" s="276">
        <v>142.80000000000001</v>
      </c>
      <c r="F18" s="276">
        <v>123.8</v>
      </c>
      <c r="G18" s="276">
        <v>125.1</v>
      </c>
      <c r="H18" s="248"/>
      <c r="I18" s="230"/>
      <c r="J18" s="265"/>
      <c r="K18" s="265"/>
      <c r="L18" s="265"/>
      <c r="M18" s="265"/>
      <c r="N18" s="265"/>
      <c r="O18" s="265"/>
      <c r="P18" s="265"/>
      <c r="Q18" s="265"/>
      <c r="R18" s="265"/>
      <c r="S18" s="265"/>
      <c r="T18" s="265"/>
      <c r="U18" s="265"/>
      <c r="V18" s="265"/>
      <c r="W18" s="260"/>
      <c r="X18" s="265"/>
      <c r="Y18" s="265"/>
      <c r="Z18" s="265"/>
      <c r="AA18" s="265"/>
      <c r="AB18" s="265"/>
      <c r="AC18" s="265"/>
    </row>
    <row r="19" spans="1:29" s="225" customFormat="1" ht="11.5" customHeight="1">
      <c r="A19" s="244" t="s">
        <v>29</v>
      </c>
      <c r="B19" s="245">
        <v>100.2</v>
      </c>
      <c r="C19" s="246">
        <v>112</v>
      </c>
      <c r="D19" s="246">
        <v>151.4</v>
      </c>
      <c r="E19" s="276">
        <v>138.5</v>
      </c>
      <c r="F19" s="276">
        <v>124.8</v>
      </c>
      <c r="G19" s="276">
        <v>123.7</v>
      </c>
      <c r="H19" s="248"/>
      <c r="I19" s="232"/>
      <c r="M19" s="265"/>
      <c r="Q19" s="265"/>
      <c r="W19" s="260"/>
    </row>
    <row r="20" spans="1:29" s="225" customFormat="1" ht="11.5" customHeight="1">
      <c r="A20" s="244" t="s">
        <v>30</v>
      </c>
      <c r="B20" s="245">
        <v>99.7</v>
      </c>
      <c r="C20" s="246">
        <v>111.9</v>
      </c>
      <c r="D20" s="246">
        <v>151.6</v>
      </c>
      <c r="E20" s="276">
        <v>136.5</v>
      </c>
      <c r="F20" s="276">
        <v>124.9</v>
      </c>
      <c r="G20" s="276">
        <v>122.5</v>
      </c>
      <c r="H20" s="248"/>
      <c r="I20" s="230"/>
      <c r="K20" s="266"/>
      <c r="L20" s="266"/>
      <c r="M20" s="266"/>
      <c r="N20" s="266"/>
      <c r="O20" s="266"/>
      <c r="P20" s="266"/>
      <c r="Q20" s="266"/>
      <c r="V20" s="265"/>
      <c r="W20" s="260"/>
    </row>
    <row r="21" spans="1:29" s="225" customFormat="1" ht="11.5" customHeight="1">
      <c r="A21" s="244" t="s">
        <v>13</v>
      </c>
      <c r="B21" s="245">
        <v>99.7</v>
      </c>
      <c r="C21" s="246">
        <v>113.1</v>
      </c>
      <c r="D21" s="246">
        <v>151.30000000000001</v>
      </c>
      <c r="E21" s="276">
        <v>134.6</v>
      </c>
      <c r="F21" s="276">
        <v>124.6</v>
      </c>
      <c r="G21" s="276">
        <v>120.9</v>
      </c>
      <c r="H21" s="248"/>
      <c r="R21" s="254"/>
      <c r="S21" s="232"/>
      <c r="T21" s="263"/>
      <c r="U21" s="263"/>
      <c r="V21" s="263"/>
      <c r="W21" s="260"/>
    </row>
    <row r="22" spans="1:29" s="225" customFormat="1" ht="11.5" customHeight="1">
      <c r="A22" s="244" t="s">
        <v>14</v>
      </c>
      <c r="B22" s="245">
        <v>100.3</v>
      </c>
      <c r="C22" s="246">
        <v>114.7</v>
      </c>
      <c r="D22" s="246">
        <v>151.30000000000001</v>
      </c>
      <c r="E22" s="276">
        <v>133.30000000000001</v>
      </c>
      <c r="F22" s="276">
        <v>124.8</v>
      </c>
      <c r="G22" s="276">
        <v>119.1</v>
      </c>
      <c r="H22" s="248"/>
      <c r="R22" s="254"/>
      <c r="S22" s="232"/>
      <c r="T22" s="263"/>
      <c r="U22" s="263"/>
      <c r="V22" s="263"/>
      <c r="W22" s="260"/>
    </row>
    <row r="23" spans="1:29" s="225" customFormat="1" ht="11.5" customHeight="1">
      <c r="A23" s="244" t="s">
        <v>15</v>
      </c>
      <c r="B23" s="245">
        <v>101.3</v>
      </c>
      <c r="C23" s="246">
        <v>117.5</v>
      </c>
      <c r="D23" s="246">
        <v>151.80000000000001</v>
      </c>
      <c r="E23" s="276">
        <v>131.19999999999999</v>
      </c>
      <c r="F23" s="276">
        <v>124.7</v>
      </c>
      <c r="G23" s="276">
        <v>117.9</v>
      </c>
      <c r="H23" s="248"/>
      <c r="R23" s="254"/>
      <c r="S23" s="232"/>
      <c r="T23" s="263"/>
      <c r="U23" s="263"/>
      <c r="V23" s="263"/>
      <c r="W23" s="260"/>
    </row>
    <row r="24" spans="1:29" s="225" customFormat="1" ht="11.5" customHeight="1" thickBot="1">
      <c r="A24" s="249" t="s">
        <v>16</v>
      </c>
      <c r="B24" s="250">
        <v>102.4</v>
      </c>
      <c r="C24" s="251">
        <v>120.3</v>
      </c>
      <c r="D24" s="251">
        <v>152.1</v>
      </c>
      <c r="E24" s="277">
        <v>130.4</v>
      </c>
      <c r="F24" s="277">
        <v>124.5</v>
      </c>
      <c r="G24" s="277">
        <v>117.6</v>
      </c>
      <c r="H24" s="252"/>
      <c r="R24" s="254"/>
      <c r="S24" s="232"/>
      <c r="T24" s="263"/>
      <c r="U24" s="263"/>
      <c r="V24" s="263"/>
      <c r="W24" s="260"/>
    </row>
    <row r="25" spans="1:29" s="225" customFormat="1" ht="11.5" customHeight="1">
      <c r="B25" s="253"/>
      <c r="C25" s="253"/>
      <c r="D25" s="253"/>
      <c r="E25" s="253"/>
      <c r="F25" s="253"/>
      <c r="G25" s="253"/>
      <c r="H25" s="253"/>
      <c r="T25" s="263"/>
      <c r="U25" s="263"/>
      <c r="V25" s="263"/>
    </row>
    <row r="26" spans="1:29" s="225" customFormat="1" ht="11.5" customHeight="1">
      <c r="A26" s="254" t="s">
        <v>78</v>
      </c>
    </row>
    <row r="27" spans="1:29" s="225" customFormat="1">
      <c r="J27" s="267"/>
    </row>
    <row r="28" spans="1:29" s="225" customFormat="1"/>
    <row r="29" spans="1:29" s="225" customFormat="1"/>
    <row r="30" spans="1:29" s="225" customFormat="1"/>
    <row r="31" spans="1:29" s="225" customFormat="1"/>
    <row r="32" spans="1:29" s="225" customFormat="1"/>
    <row r="33" s="225" customFormat="1"/>
    <row r="34" s="225" customFormat="1"/>
    <row r="35" s="225" customFormat="1"/>
    <row r="36" s="225" customFormat="1"/>
    <row r="37" s="225" customFormat="1"/>
    <row r="38" s="225" customFormat="1"/>
    <row r="39" s="225" customFormat="1"/>
    <row r="40" s="225" customFormat="1"/>
    <row r="41" s="225" customFormat="1"/>
    <row r="42" s="225" customFormat="1"/>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6:Z66"/>
  <sheetViews>
    <sheetView topLeftCell="A7" zoomScale="90" zoomScaleNormal="90" workbookViewId="0">
      <selection activeCell="A9" sqref="A9:G9"/>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81640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453125" style="1" customWidth="1"/>
    <col min="23" max="16384" width="11" style="1"/>
  </cols>
  <sheetData>
    <row r="6" spans="1:25" s="73" customFormat="1" ht="16">
      <c r="Q6" s="74"/>
    </row>
    <row r="7" spans="1:25" s="76" customFormat="1" ht="18.5">
      <c r="A7" s="75" t="s">
        <v>3</v>
      </c>
      <c r="B7" s="75"/>
      <c r="Q7" s="77"/>
    </row>
    <row r="8" spans="1:25" s="73" customFormat="1" ht="16"/>
    <row r="9" spans="1:25" s="73" customFormat="1" ht="18.5">
      <c r="A9" s="292" t="s">
        <v>70</v>
      </c>
      <c r="B9" s="292"/>
      <c r="C9" s="292"/>
      <c r="D9" s="292"/>
      <c r="E9" s="292"/>
      <c r="F9" s="292"/>
      <c r="G9" s="292"/>
      <c r="I9" s="287"/>
      <c r="J9" s="287"/>
      <c r="K9" s="287"/>
      <c r="L9" s="287"/>
      <c r="M9" s="287"/>
      <c r="N9" s="78"/>
      <c r="P9" s="292" t="s">
        <v>70</v>
      </c>
      <c r="Q9" s="292"/>
      <c r="R9" s="292"/>
      <c r="S9" s="292"/>
      <c r="T9" s="292"/>
      <c r="U9" s="292"/>
      <c r="V9" s="292"/>
    </row>
    <row r="10" spans="1:25" s="70" customFormat="1" ht="31.9" customHeight="1">
      <c r="A10" s="292" t="s">
        <v>68</v>
      </c>
      <c r="B10" s="292"/>
      <c r="C10" s="292"/>
      <c r="D10" s="292"/>
      <c r="E10" s="292"/>
      <c r="F10" s="292"/>
      <c r="G10" s="292"/>
      <c r="I10" s="290" t="str">
        <f>CONCATENATE("Evolution des volumes de"," ",A9," abattus : ",TEXT(T28,"0,0%")," entre 2024 et 2025")</f>
        <v>Evolution des volumes de Total ovins abattus : 2,5% entre 2024 et 2025</v>
      </c>
      <c r="J10" s="290"/>
      <c r="K10" s="290"/>
      <c r="L10" s="290"/>
      <c r="M10" s="290"/>
      <c r="N10" s="290"/>
      <c r="O10" s="290"/>
      <c r="P10" s="80" t="s">
        <v>69</v>
      </c>
      <c r="Q10" s="81"/>
      <c r="R10" s="82"/>
      <c r="S10" s="82"/>
      <c r="T10" s="82"/>
      <c r="U10" s="82"/>
      <c r="V10" s="82"/>
    </row>
    <row r="11" spans="1:25" s="70" customFormat="1" ht="7.5" customHeight="1">
      <c r="C11" s="83"/>
      <c r="D11" s="83"/>
      <c r="E11" s="83"/>
      <c r="F11" s="83"/>
      <c r="I11" s="290" t="str">
        <f>CONCATENATE(TEXT(V28,"0,0%"), "sur les 4 premiers mois de l'année en 2025 et 2026")</f>
        <v>2,2%sur les 4 premiers mois de l'année en 2025 et 2026</v>
      </c>
      <c r="J11" s="290"/>
      <c r="K11" s="290"/>
      <c r="L11" s="290"/>
      <c r="M11" s="290"/>
      <c r="N11" s="290"/>
      <c r="O11" s="290"/>
      <c r="R11" s="83"/>
      <c r="S11" s="83"/>
      <c r="T11" s="83"/>
      <c r="U11" s="83"/>
    </row>
    <row r="12" spans="1:25" s="70" customFormat="1" ht="15" customHeight="1">
      <c r="A12" s="288" t="s">
        <v>4</v>
      </c>
      <c r="B12" s="285" t="s">
        <v>96</v>
      </c>
      <c r="C12" s="285">
        <v>2023</v>
      </c>
      <c r="D12" s="285">
        <v>2024</v>
      </c>
      <c r="E12" s="285">
        <v>2025</v>
      </c>
      <c r="F12" s="285">
        <v>2026</v>
      </c>
      <c r="G12" s="283" t="s">
        <v>97</v>
      </c>
      <c r="P12" s="288" t="s">
        <v>58</v>
      </c>
      <c r="Q12" s="285" t="s">
        <v>96</v>
      </c>
      <c r="R12" s="285">
        <v>2023</v>
      </c>
      <c r="S12" s="285">
        <v>2024</v>
      </c>
      <c r="T12" s="285">
        <v>2025</v>
      </c>
      <c r="U12" s="285">
        <v>2026</v>
      </c>
      <c r="V12" s="283" t="s">
        <v>97</v>
      </c>
    </row>
    <row r="13" spans="1:25" s="70" customFormat="1" ht="23.15" customHeight="1">
      <c r="A13" s="289"/>
      <c r="B13" s="286"/>
      <c r="C13" s="286"/>
      <c r="D13" s="286"/>
      <c r="E13" s="286"/>
      <c r="F13" s="286"/>
      <c r="G13" s="284"/>
      <c r="I13" s="295"/>
      <c r="J13" s="295"/>
      <c r="K13" s="295"/>
      <c r="P13" s="289"/>
      <c r="Q13" s="286"/>
      <c r="R13" s="286"/>
      <c r="S13" s="286"/>
      <c r="T13" s="286"/>
      <c r="U13" s="286"/>
      <c r="V13" s="284"/>
      <c r="W13" s="84"/>
    </row>
    <row r="14" spans="1:25" s="5" customFormat="1">
      <c r="A14" s="91" t="s">
        <v>5</v>
      </c>
      <c r="B14" s="72">
        <v>91.851399999999998</v>
      </c>
      <c r="C14" s="72">
        <v>82.926000000000002</v>
      </c>
      <c r="D14" s="72">
        <v>75.433999999999997</v>
      </c>
      <c r="E14" s="72">
        <v>68.081000000000003</v>
      </c>
      <c r="F14" s="72">
        <v>65.942999999999998</v>
      </c>
      <c r="G14" s="100">
        <f>F14/E14-1</f>
        <v>-3.140376903982034E-2</v>
      </c>
      <c r="H14" s="8"/>
      <c r="P14" s="91" t="s">
        <v>5</v>
      </c>
      <c r="Q14" s="72">
        <v>1711.8188</v>
      </c>
      <c r="R14" s="72">
        <v>1563.519</v>
      </c>
      <c r="S14" s="72">
        <v>1418.2840000000001</v>
      </c>
      <c r="T14" s="72">
        <v>1294.665</v>
      </c>
      <c r="U14" s="72">
        <v>1279.604</v>
      </c>
      <c r="V14" s="100">
        <f>U14/T14-1</f>
        <v>-1.1633125171376268E-2</v>
      </c>
      <c r="W14" s="7"/>
      <c r="X14" s="7"/>
      <c r="Y14" s="7"/>
    </row>
    <row r="15" spans="1:25" s="5" customFormat="1">
      <c r="A15" s="91" t="s">
        <v>6</v>
      </c>
      <c r="B15" s="72">
        <v>103.13079999999999</v>
      </c>
      <c r="C15" s="72">
        <v>94.254999999999995</v>
      </c>
      <c r="D15" s="72">
        <v>89.397999999999996</v>
      </c>
      <c r="E15" s="72">
        <v>78.525999999999996</v>
      </c>
      <c r="F15" s="72">
        <v>80.149000000000001</v>
      </c>
      <c r="G15" s="100">
        <f t="shared" ref="G15:G17" si="0">F15/E15-1</f>
        <v>2.066831367954558E-2</v>
      </c>
      <c r="H15" s="8"/>
      <c r="P15" s="91" t="s">
        <v>6</v>
      </c>
      <c r="Q15" s="72">
        <v>1953.0853999999999</v>
      </c>
      <c r="R15" s="72">
        <v>1754.4649999999999</v>
      </c>
      <c r="S15" s="72">
        <v>1699.498</v>
      </c>
      <c r="T15" s="72">
        <v>1519.171</v>
      </c>
      <c r="U15" s="72">
        <v>1582.7560000000001</v>
      </c>
      <c r="V15" s="100">
        <f t="shared" ref="V15:V17" si="1">U15/T15-1</f>
        <v>4.1855064373925055E-2</v>
      </c>
      <c r="W15" s="7"/>
      <c r="X15" s="7"/>
      <c r="Y15" s="7"/>
    </row>
    <row r="16" spans="1:25" s="5" customFormat="1">
      <c r="A16" s="91" t="s">
        <v>7</v>
      </c>
      <c r="B16" s="72">
        <v>136.25980000000001</v>
      </c>
      <c r="C16" s="72">
        <v>130.77699999999999</v>
      </c>
      <c r="D16" s="72">
        <v>128.62899999999999</v>
      </c>
      <c r="E16" s="72">
        <v>89.3</v>
      </c>
      <c r="F16" s="72">
        <v>124.03400000000001</v>
      </c>
      <c r="G16" s="100">
        <f t="shared" si="0"/>
        <v>0.38895856662933936</v>
      </c>
      <c r="H16" s="8"/>
      <c r="P16" s="91" t="s">
        <v>7</v>
      </c>
      <c r="Q16" s="72">
        <v>2559.4774000000002</v>
      </c>
      <c r="R16" s="72">
        <v>2506.386</v>
      </c>
      <c r="S16" s="72">
        <v>2395.4879999999998</v>
      </c>
      <c r="T16" s="72">
        <v>1754.433</v>
      </c>
      <c r="U16" s="72">
        <v>2389.674</v>
      </c>
      <c r="V16" s="100">
        <f t="shared" si="1"/>
        <v>0.36207766269786301</v>
      </c>
      <c r="W16" s="7"/>
      <c r="X16" s="7"/>
      <c r="Y16" s="7"/>
    </row>
    <row r="17" spans="1:25" s="5" customFormat="1">
      <c r="A17" s="91" t="s">
        <v>8</v>
      </c>
      <c r="B17" s="72">
        <v>137.15539999999999</v>
      </c>
      <c r="C17" s="72">
        <v>114.727</v>
      </c>
      <c r="D17" s="72">
        <v>92.76</v>
      </c>
      <c r="E17" s="72">
        <v>123.607</v>
      </c>
      <c r="F17" s="72">
        <v>93.974999999999994</v>
      </c>
      <c r="G17" s="100">
        <f t="shared" si="0"/>
        <v>-0.23972752352213067</v>
      </c>
      <c r="H17" s="8"/>
      <c r="P17" s="91" t="s">
        <v>8</v>
      </c>
      <c r="Q17" s="72">
        <v>2545.9540000000002</v>
      </c>
      <c r="R17" s="72">
        <v>2129.02</v>
      </c>
      <c r="S17" s="72">
        <v>1734.83</v>
      </c>
      <c r="T17" s="72">
        <v>2349.252</v>
      </c>
      <c r="U17" s="72">
        <v>1820.394</v>
      </c>
      <c r="V17" s="100">
        <f t="shared" si="1"/>
        <v>-0.22511761190370383</v>
      </c>
      <c r="W17" s="7"/>
      <c r="X17" s="7"/>
      <c r="Y17" s="7"/>
    </row>
    <row r="18" spans="1:25" s="5" customFormat="1">
      <c r="A18" s="91" t="s">
        <v>9</v>
      </c>
      <c r="B18" s="72">
        <v>117.2754</v>
      </c>
      <c r="C18" s="72">
        <v>104.04300000000001</v>
      </c>
      <c r="D18" s="72">
        <v>93.314999999999998</v>
      </c>
      <c r="E18" s="72">
        <v>84.513000000000005</v>
      </c>
      <c r="F18" s="72"/>
      <c r="G18" s="100"/>
      <c r="H18" s="8"/>
      <c r="P18" s="91" t="s">
        <v>9</v>
      </c>
      <c r="Q18" s="72">
        <v>2218.3180000000002</v>
      </c>
      <c r="R18" s="72">
        <v>1957.444</v>
      </c>
      <c r="S18" s="72">
        <v>1789.9259999999999</v>
      </c>
      <c r="T18" s="72">
        <v>1635.386</v>
      </c>
      <c r="U18" s="72"/>
      <c r="V18" s="100"/>
      <c r="W18" s="7"/>
      <c r="X18" s="7"/>
      <c r="Y18" s="7"/>
    </row>
    <row r="19" spans="1:25" s="5" customFormat="1">
      <c r="A19" s="91" t="s">
        <v>10</v>
      </c>
      <c r="B19" s="72">
        <v>113.45440000000001</v>
      </c>
      <c r="C19" s="72">
        <v>110.486</v>
      </c>
      <c r="D19" s="72">
        <v>92.42</v>
      </c>
      <c r="E19" s="72">
        <v>92.397999999999996</v>
      </c>
      <c r="F19" s="72"/>
      <c r="G19" s="100"/>
      <c r="H19" s="8"/>
      <c r="P19" s="91" t="s">
        <v>10</v>
      </c>
      <c r="Q19" s="72">
        <v>2143.1006000000002</v>
      </c>
      <c r="R19" s="72">
        <v>2118.567</v>
      </c>
      <c r="S19" s="72">
        <v>1794.377</v>
      </c>
      <c r="T19" s="72">
        <v>1830.607</v>
      </c>
      <c r="U19" s="72"/>
      <c r="V19" s="100"/>
      <c r="W19" s="7"/>
      <c r="X19" s="7"/>
      <c r="Y19" s="7"/>
    </row>
    <row r="20" spans="1:25" s="6" customFormat="1" ht="13" customHeight="1">
      <c r="A20" s="91" t="s">
        <v>11</v>
      </c>
      <c r="B20" s="72">
        <v>118.32299999999999</v>
      </c>
      <c r="C20" s="72">
        <v>92.603999999999999</v>
      </c>
      <c r="D20" s="72">
        <v>92.05</v>
      </c>
      <c r="E20" s="72">
        <v>92.91</v>
      </c>
      <c r="F20" s="72"/>
      <c r="G20" s="100"/>
      <c r="H20" s="8"/>
      <c r="P20" s="91" t="s">
        <v>11</v>
      </c>
      <c r="Q20" s="72">
        <v>2251.8117999999999</v>
      </c>
      <c r="R20" s="72">
        <v>1730.1179999999999</v>
      </c>
      <c r="S20" s="72">
        <v>1763.979</v>
      </c>
      <c r="T20" s="72">
        <v>1824.136</v>
      </c>
      <c r="U20" s="72"/>
      <c r="V20" s="100"/>
      <c r="W20" s="7"/>
      <c r="X20" s="7"/>
      <c r="Y20" s="7"/>
    </row>
    <row r="21" spans="1:25" s="5" customFormat="1" ht="13" customHeight="1">
      <c r="A21" s="91" t="s">
        <v>12</v>
      </c>
      <c r="B21" s="72">
        <v>106.1266</v>
      </c>
      <c r="C21" s="72">
        <v>91.334999999999994</v>
      </c>
      <c r="D21" s="72">
        <v>81.503</v>
      </c>
      <c r="E21" s="72">
        <v>84.263999999999996</v>
      </c>
      <c r="F21" s="72"/>
      <c r="G21" s="100"/>
      <c r="H21" s="8"/>
      <c r="P21" s="91" t="s">
        <v>12</v>
      </c>
      <c r="Q21" s="72">
        <v>2011.1797999999999</v>
      </c>
      <c r="R21" s="72">
        <v>1727.1980000000001</v>
      </c>
      <c r="S21" s="72">
        <v>1563.8789999999999</v>
      </c>
      <c r="T21" s="72">
        <v>1661.317</v>
      </c>
      <c r="U21" s="72"/>
      <c r="V21" s="100"/>
      <c r="W21" s="7"/>
      <c r="X21" s="7"/>
      <c r="Y21" s="7"/>
    </row>
    <row r="22" spans="1:25" s="5" customFormat="1" ht="13" customHeight="1">
      <c r="A22" s="91" t="s">
        <v>13</v>
      </c>
      <c r="B22" s="72">
        <v>84.29</v>
      </c>
      <c r="C22" s="72">
        <v>74.504999999999995</v>
      </c>
      <c r="D22" s="72">
        <v>68.227999999999994</v>
      </c>
      <c r="E22" s="72">
        <v>77.191000000000003</v>
      </c>
      <c r="F22" s="72"/>
      <c r="G22" s="100"/>
      <c r="H22" s="8"/>
      <c r="P22" s="91" t="s">
        <v>13</v>
      </c>
      <c r="Q22" s="72">
        <v>1594.568</v>
      </c>
      <c r="R22" s="72">
        <v>1405.6969999999999</v>
      </c>
      <c r="S22" s="72">
        <v>1322.066</v>
      </c>
      <c r="T22" s="72">
        <v>1529.42</v>
      </c>
      <c r="U22" s="72"/>
      <c r="V22" s="100"/>
      <c r="W22" s="7"/>
      <c r="X22" s="7"/>
      <c r="Y22" s="7"/>
    </row>
    <row r="23" spans="1:25" s="5" customFormat="1" ht="13" customHeight="1">
      <c r="A23" s="91" t="s">
        <v>14</v>
      </c>
      <c r="B23" s="72">
        <v>79.6828</v>
      </c>
      <c r="C23" s="72">
        <v>64.692999999999998</v>
      </c>
      <c r="D23" s="72">
        <v>56.689</v>
      </c>
      <c r="E23" s="72">
        <v>69.213999999999999</v>
      </c>
      <c r="F23" s="72"/>
      <c r="G23" s="222"/>
      <c r="H23" s="8"/>
      <c r="P23" s="91" t="s">
        <v>14</v>
      </c>
      <c r="Q23" s="72">
        <v>1512.1990000000001</v>
      </c>
      <c r="R23" s="72">
        <v>1213.989</v>
      </c>
      <c r="S23" s="72">
        <v>1088.9960000000001</v>
      </c>
      <c r="T23" s="72">
        <v>1384.164</v>
      </c>
      <c r="U23" s="72"/>
      <c r="V23" s="222"/>
      <c r="W23" s="7"/>
      <c r="X23" s="7"/>
      <c r="Y23" s="7"/>
    </row>
    <row r="24" spans="1:25" s="5" customFormat="1" ht="13" customHeight="1">
      <c r="A24" s="91" t="s">
        <v>15</v>
      </c>
      <c r="B24" s="72">
        <v>72.302400000000006</v>
      </c>
      <c r="C24" s="72">
        <v>57.765000000000001</v>
      </c>
      <c r="D24" s="72">
        <v>46.704000000000001</v>
      </c>
      <c r="E24" s="72">
        <v>51.906999999999996</v>
      </c>
      <c r="F24" s="72"/>
      <c r="G24" s="222"/>
      <c r="H24" s="8"/>
      <c r="P24" s="91" t="s">
        <v>15</v>
      </c>
      <c r="Q24" s="72">
        <v>1371.0820000000001</v>
      </c>
      <c r="R24" s="72">
        <v>1092.231</v>
      </c>
      <c r="S24" s="72">
        <v>909.53499999999997</v>
      </c>
      <c r="T24" s="72">
        <v>1031.5540000000001</v>
      </c>
      <c r="U24" s="72"/>
      <c r="V24" s="222"/>
      <c r="W24" s="7"/>
      <c r="X24" s="7"/>
      <c r="Y24" s="7"/>
    </row>
    <row r="25" spans="1:25" s="5" customFormat="1" ht="13" customHeight="1">
      <c r="A25" s="92" t="s">
        <v>16</v>
      </c>
      <c r="B25" s="72">
        <v>84.391199999999998</v>
      </c>
      <c r="C25" s="72">
        <v>69.462999999999994</v>
      </c>
      <c r="D25" s="72">
        <v>64.165000000000006</v>
      </c>
      <c r="E25" s="72">
        <v>69.742999999999995</v>
      </c>
      <c r="F25" s="72"/>
      <c r="G25" s="222"/>
      <c r="H25" s="8"/>
      <c r="P25" s="92" t="s">
        <v>16</v>
      </c>
      <c r="Q25" s="72">
        <v>1568.8948</v>
      </c>
      <c r="R25" s="72">
        <v>1284.8109999999999</v>
      </c>
      <c r="S25" s="72">
        <v>1211.5609999999999</v>
      </c>
      <c r="T25" s="72">
        <v>1351.6610000000001</v>
      </c>
      <c r="U25" s="72"/>
      <c r="V25" s="222"/>
      <c r="W25" s="7"/>
      <c r="X25" s="7"/>
      <c r="Y25" s="7"/>
    </row>
    <row r="26" spans="1:25" s="5" customFormat="1" ht="13" customHeight="1">
      <c r="A26" s="93" t="s">
        <v>65</v>
      </c>
      <c r="B26" s="71">
        <f>SUM(B14:B19)</f>
        <v>699.1271999999999</v>
      </c>
      <c r="C26" s="71">
        <f t="shared" ref="C26:E26" si="2">SUM(C14:C19)</f>
        <v>637.21399999999994</v>
      </c>
      <c r="D26" s="71">
        <f>SUM(D14:D19)</f>
        <v>571.95600000000002</v>
      </c>
      <c r="E26" s="71">
        <f t="shared" si="2"/>
        <v>536.42500000000007</v>
      </c>
      <c r="F26" s="71"/>
      <c r="G26" s="202"/>
      <c r="H26" s="8"/>
      <c r="P26" s="93" t="s">
        <v>65</v>
      </c>
      <c r="Q26" s="71">
        <f>SUM(Q14:Q19)</f>
        <v>13131.754200000001</v>
      </c>
      <c r="R26" s="71">
        <f t="shared" ref="R26:T26" si="3">SUM(R14:R19)</f>
        <v>12029.400999999998</v>
      </c>
      <c r="S26" s="71">
        <f>SUM(S14:S19)</f>
        <v>10832.403</v>
      </c>
      <c r="T26" s="71">
        <f t="shared" si="3"/>
        <v>10383.514000000001</v>
      </c>
      <c r="U26" s="71"/>
      <c r="V26" s="202"/>
      <c r="W26" s="7"/>
      <c r="X26" s="7"/>
      <c r="Y26" s="7"/>
    </row>
    <row r="27" spans="1:25" ht="13.5">
      <c r="A27" s="93" t="s">
        <v>50</v>
      </c>
      <c r="B27" s="71">
        <f>SUM(B14:B25)</f>
        <v>1244.2431999999999</v>
      </c>
      <c r="C27" s="71">
        <f t="shared" ref="C27:E27" si="4">SUM(C14:C25)</f>
        <v>1087.579</v>
      </c>
      <c r="D27" s="71">
        <f t="shared" si="4"/>
        <v>981.29499999999985</v>
      </c>
      <c r="E27" s="71">
        <f t="shared" si="4"/>
        <v>981.65400000000022</v>
      </c>
      <c r="F27" s="71"/>
      <c r="G27" s="202"/>
      <c r="P27" s="93" t="s">
        <v>50</v>
      </c>
      <c r="Q27" s="71">
        <f>SUM(Q14:Q25)</f>
        <v>23441.489600000001</v>
      </c>
      <c r="R27" s="71">
        <f t="shared" ref="R27:T27" si="5">SUM(R14:R25)</f>
        <v>20483.445</v>
      </c>
      <c r="S27" s="71">
        <f t="shared" si="5"/>
        <v>18692.419000000002</v>
      </c>
      <c r="T27" s="71">
        <f t="shared" si="5"/>
        <v>19165.766</v>
      </c>
      <c r="U27" s="71"/>
      <c r="V27" s="202"/>
      <c r="W27" s="7"/>
      <c r="X27" s="7"/>
    </row>
    <row r="28" spans="1:25" ht="13.5">
      <c r="A28" s="94" t="s">
        <v>51</v>
      </c>
      <c r="B28" s="90"/>
      <c r="C28" s="90"/>
      <c r="D28" s="224">
        <f>D27/C27-1</f>
        <v>-9.7725314666796681E-2</v>
      </c>
      <c r="E28" s="224">
        <f>E27/D27-1</f>
        <v>3.658430950941316E-4</v>
      </c>
      <c r="F28" s="90"/>
      <c r="G28" s="220">
        <f>(F14+F15+F16+F17)/(E14+E15+E16+E17)-1</f>
        <v>1.2758891169745823E-2</v>
      </c>
      <c r="P28" s="94" t="s">
        <v>51</v>
      </c>
      <c r="Q28" s="90"/>
      <c r="R28" s="90"/>
      <c r="S28" s="224">
        <f>S27/R27-1</f>
        <v>-8.7437733252389793E-2</v>
      </c>
      <c r="T28" s="224">
        <f>T27/S27-1</f>
        <v>2.5322939743646744E-2</v>
      </c>
      <c r="U28" s="90"/>
      <c r="V28" s="220">
        <f>(U14+U15+U16+U17)/(T14+T15+T16+T17)-1</f>
        <v>2.2393426778176684E-2</v>
      </c>
      <c r="W28" s="95"/>
      <c r="X28" s="7"/>
    </row>
    <row r="29" spans="1:25" ht="13.5">
      <c r="A29" s="83"/>
      <c r="B29" s="61"/>
      <c r="C29" s="95"/>
      <c r="D29" s="95"/>
      <c r="E29" s="95"/>
      <c r="F29" s="95"/>
      <c r="G29" s="95"/>
      <c r="P29" s="83"/>
      <c r="Q29" s="61"/>
      <c r="R29" s="95"/>
      <c r="S29" s="95"/>
      <c r="T29" s="95"/>
      <c r="U29" s="95"/>
      <c r="V29" s="95"/>
      <c r="W29" s="7"/>
      <c r="X29" s="7"/>
    </row>
    <row r="30" spans="1:25" s="70" customFormat="1">
      <c r="A30" s="99" t="s">
        <v>63</v>
      </c>
      <c r="B30" s="216">
        <f>B27/B31</f>
        <v>0.29921141459849948</v>
      </c>
      <c r="C30" s="216">
        <f t="shared" ref="C30:E30" si="6">C27/C31</f>
        <v>0.29132355485887035</v>
      </c>
      <c r="D30" s="216">
        <f t="shared" si="6"/>
        <v>0.28101392333289421</v>
      </c>
      <c r="E30" s="216">
        <f t="shared" si="6"/>
        <v>0.29637924553651629</v>
      </c>
      <c r="F30" s="216">
        <f>SUM(F14:F25)/F31</f>
        <v>0.30849088975780858</v>
      </c>
      <c r="G30" s="216"/>
      <c r="P30" s="99" t="s">
        <v>63</v>
      </c>
      <c r="Q30" s="216">
        <f>Q27/Q31</f>
        <v>0.29044973513918848</v>
      </c>
      <c r="R30" s="216">
        <f>R27/R31</f>
        <v>0.28073355785865156</v>
      </c>
      <c r="S30" s="216">
        <f>S27/S31</f>
        <v>0.27546305366821633</v>
      </c>
      <c r="T30" s="216">
        <f t="shared" ref="T30" si="7">T27/T31</f>
        <v>0.28903891366973644</v>
      </c>
      <c r="U30" s="216">
        <f>SUM(U14:U25)/U31</f>
        <v>0.30447656791638011</v>
      </c>
      <c r="V30" s="216"/>
      <c r="W30" s="84"/>
      <c r="X30" s="84"/>
    </row>
    <row r="31" spans="1:25" ht="13.5">
      <c r="A31" s="99" t="s">
        <v>62</v>
      </c>
      <c r="B31" s="213">
        <v>4158.4081999999999</v>
      </c>
      <c r="C31" s="214">
        <v>3733.2339999999999</v>
      </c>
      <c r="D31" s="214">
        <v>3491.98</v>
      </c>
      <c r="E31" s="214">
        <v>3312.1550000000002</v>
      </c>
      <c r="F31" s="214">
        <v>1180.2650000000001</v>
      </c>
      <c r="G31" s="214"/>
      <c r="P31" s="99" t="s">
        <v>62</v>
      </c>
      <c r="Q31" s="213">
        <v>80707.560599999997</v>
      </c>
      <c r="R31" s="214">
        <v>72964.005999999994</v>
      </c>
      <c r="S31" s="214">
        <v>67858.171000000002</v>
      </c>
      <c r="T31" s="214">
        <v>66308.600999999995</v>
      </c>
      <c r="U31" s="214">
        <v>23228.151999999998</v>
      </c>
      <c r="V31" s="214"/>
      <c r="W31" s="7"/>
      <c r="X31" s="7"/>
    </row>
    <row r="32" spans="1:25" ht="13.5">
      <c r="A32" s="99" t="s">
        <v>64</v>
      </c>
      <c r="B32" s="215"/>
      <c r="C32" s="216"/>
      <c r="D32" s="216">
        <f>D31/C31-1</f>
        <v>-6.4623326584939522E-2</v>
      </c>
      <c r="E32" s="216">
        <f>E31/D31-1</f>
        <v>-5.1496572145315778E-2</v>
      </c>
      <c r="F32" s="216"/>
      <c r="G32" s="216"/>
      <c r="P32" s="99" t="s">
        <v>64</v>
      </c>
      <c r="Q32" s="215"/>
      <c r="R32" s="216"/>
      <c r="S32" s="216">
        <f>S31/R31-1</f>
        <v>-6.9977448880753523E-2</v>
      </c>
      <c r="T32" s="216">
        <f>T31/S31-1</f>
        <v>-2.2835422428347019E-2</v>
      </c>
      <c r="U32" s="216"/>
      <c r="V32" s="216"/>
      <c r="W32" s="7"/>
      <c r="X32" s="7"/>
    </row>
    <row r="33" spans="1:26" s="73" customFormat="1" ht="16">
      <c r="A33" s="73" t="s">
        <v>17</v>
      </c>
      <c r="F33" s="65"/>
      <c r="G33" s="200"/>
      <c r="J33" s="89" t="s">
        <v>17</v>
      </c>
      <c r="P33" s="73" t="s">
        <v>17</v>
      </c>
      <c r="Y33" s="85"/>
      <c r="Z33" s="85"/>
    </row>
    <row r="34" spans="1:26" s="73" customFormat="1" ht="16">
      <c r="D34" s="180"/>
      <c r="E34" s="180"/>
      <c r="U34" s="65"/>
      <c r="Y34" s="85"/>
      <c r="Z34" s="85"/>
    </row>
    <row r="35" spans="1:26" s="73" customFormat="1" ht="16">
      <c r="Y35" s="85"/>
      <c r="Z35" s="85"/>
    </row>
    <row r="36" spans="1:26" s="73" customFormat="1" ht="23.5" customHeight="1">
      <c r="A36" s="291" t="s">
        <v>92</v>
      </c>
      <c r="B36" s="291"/>
      <c r="C36" s="291"/>
      <c r="D36" s="291"/>
      <c r="E36" s="291"/>
      <c r="F36" s="291"/>
      <c r="G36" s="291"/>
      <c r="H36" s="291"/>
      <c r="I36" s="291"/>
      <c r="J36" s="291"/>
      <c r="K36" s="291"/>
      <c r="L36" s="291"/>
      <c r="M36" s="291"/>
      <c r="N36" s="291"/>
      <c r="O36" s="291"/>
      <c r="P36" s="291"/>
      <c r="Q36" s="291"/>
      <c r="R36" s="291"/>
      <c r="S36" s="291"/>
      <c r="T36" s="291"/>
      <c r="U36" s="291"/>
      <c r="V36" s="291"/>
      <c r="Y36" s="85"/>
      <c r="Z36" s="85"/>
    </row>
    <row r="37" spans="1:26" s="73" customFormat="1" ht="15.75" customHeight="1">
      <c r="A37" s="291"/>
      <c r="B37" s="291"/>
      <c r="C37" s="291"/>
      <c r="D37" s="291"/>
      <c r="E37" s="291"/>
      <c r="F37" s="291"/>
      <c r="G37" s="291"/>
      <c r="H37" s="291"/>
      <c r="I37" s="291"/>
      <c r="J37" s="291"/>
      <c r="K37" s="291"/>
      <c r="L37" s="291"/>
      <c r="M37" s="291"/>
      <c r="N37" s="291"/>
      <c r="O37" s="291"/>
      <c r="P37" s="291"/>
      <c r="Q37" s="291"/>
      <c r="R37" s="291"/>
      <c r="S37" s="291"/>
      <c r="T37" s="291"/>
      <c r="U37" s="291"/>
      <c r="V37" s="291"/>
      <c r="Y37" s="85"/>
      <c r="Z37" s="85"/>
    </row>
    <row r="38" spans="1:26" s="73" customFormat="1" ht="25.4" customHeight="1">
      <c r="C38" s="295"/>
      <c r="D38" s="295"/>
      <c r="E38" s="295"/>
      <c r="F38" s="295"/>
      <c r="G38" s="295"/>
      <c r="H38" s="295"/>
      <c r="I38" s="295"/>
      <c r="J38" s="295"/>
      <c r="K38" s="295"/>
      <c r="L38" s="295"/>
      <c r="M38" s="295"/>
      <c r="N38" s="295"/>
      <c r="O38" s="295"/>
      <c r="P38" s="295"/>
      <c r="Q38" s="82"/>
      <c r="Y38" s="85"/>
      <c r="Z38" s="85"/>
    </row>
    <row r="39" spans="1:26" s="70" customFormat="1" ht="18.5">
      <c r="A39" s="79" t="s">
        <v>18</v>
      </c>
      <c r="B39" s="87"/>
      <c r="C39" s="88"/>
      <c r="D39" s="88"/>
      <c r="E39" s="88"/>
      <c r="F39" s="88"/>
      <c r="G39" s="88"/>
      <c r="P39" s="79" t="s">
        <v>19</v>
      </c>
      <c r="Q39" s="81"/>
      <c r="R39" s="82"/>
      <c r="S39" s="82"/>
      <c r="T39" s="82"/>
      <c r="U39" s="82"/>
      <c r="V39" s="82"/>
      <c r="Y39" s="85"/>
      <c r="Z39" s="85"/>
    </row>
    <row r="40" spans="1:26" s="5" customFormat="1" ht="12.75" customHeight="1">
      <c r="A40" s="96" t="s">
        <v>61</v>
      </c>
      <c r="B40" s="79"/>
      <c r="C40" s="97">
        <f>C56/$C$27</f>
        <v>0.2883799705584606</v>
      </c>
      <c r="D40" s="97">
        <f>D56/$D$27</f>
        <v>0.25961611951553815</v>
      </c>
      <c r="E40" s="97">
        <f>E56/$E$27</f>
        <v>0.27273560745435754</v>
      </c>
      <c r="F40" s="6"/>
      <c r="H40" s="296"/>
      <c r="I40" s="296"/>
      <c r="J40" s="296"/>
      <c r="K40" s="296"/>
      <c r="L40" s="296"/>
      <c r="M40" s="296"/>
      <c r="N40" s="58"/>
      <c r="O40" s="2"/>
      <c r="R40" s="6"/>
      <c r="S40" s="6"/>
      <c r="T40" s="6"/>
      <c r="U40" s="6"/>
      <c r="Y40" s="9"/>
      <c r="Z40" s="9"/>
    </row>
    <row r="41" spans="1:26" s="5" customFormat="1" ht="14.65" customHeight="1">
      <c r="A41" s="288" t="s">
        <v>4</v>
      </c>
      <c r="B41" s="285" t="s">
        <v>96</v>
      </c>
      <c r="C41" s="285">
        <v>2023</v>
      </c>
      <c r="D41" s="285">
        <v>2024</v>
      </c>
      <c r="E41" s="285">
        <v>2025</v>
      </c>
      <c r="F41" s="285">
        <v>2026</v>
      </c>
      <c r="G41" s="283" t="s">
        <v>97</v>
      </c>
      <c r="P41" s="288" t="s">
        <v>58</v>
      </c>
      <c r="Q41" s="285" t="s">
        <v>96</v>
      </c>
      <c r="R41" s="285">
        <v>2023</v>
      </c>
      <c r="S41" s="285">
        <v>2024</v>
      </c>
      <c r="T41" s="285">
        <v>2025</v>
      </c>
      <c r="U41" s="285">
        <v>2026</v>
      </c>
      <c r="V41" s="283" t="s">
        <v>97</v>
      </c>
      <c r="Y41" s="9"/>
      <c r="Z41" s="9"/>
    </row>
    <row r="42" spans="1:26" s="5" customFormat="1" ht="18.649999999999999" customHeight="1">
      <c r="A42" s="289"/>
      <c r="B42" s="286"/>
      <c r="C42" s="286"/>
      <c r="D42" s="286"/>
      <c r="E42" s="286"/>
      <c r="F42" s="286"/>
      <c r="G42" s="284"/>
      <c r="J42" s="66"/>
      <c r="K42" s="67" t="s">
        <v>55</v>
      </c>
      <c r="L42" s="66"/>
      <c r="M42" s="66"/>
      <c r="N42" s="66"/>
      <c r="O42" s="66"/>
      <c r="P42" s="289"/>
      <c r="Q42" s="286"/>
      <c r="R42" s="286"/>
      <c r="S42" s="286"/>
      <c r="T42" s="286"/>
      <c r="U42" s="286"/>
      <c r="V42" s="284"/>
      <c r="Y42" s="9"/>
      <c r="Z42" s="9"/>
    </row>
    <row r="43" spans="1:26" s="5" customFormat="1" ht="13.5">
      <c r="A43" s="91" t="s">
        <v>5</v>
      </c>
      <c r="B43" s="72">
        <v>25.107399999999998</v>
      </c>
      <c r="C43" s="72">
        <v>26.282</v>
      </c>
      <c r="D43" s="72">
        <v>21.071000000000002</v>
      </c>
      <c r="E43" s="72">
        <v>18.338000000000001</v>
      </c>
      <c r="F43" s="72">
        <v>19.77</v>
      </c>
      <c r="G43" s="100">
        <f>F43/E43-1</f>
        <v>7.8089213654706002E-2</v>
      </c>
      <c r="H43" s="65"/>
      <c r="J43" s="293"/>
      <c r="K43" s="293"/>
      <c r="L43" s="293"/>
      <c r="M43" s="293"/>
      <c r="N43" s="293"/>
      <c r="O43" s="294"/>
      <c r="P43" s="91" t="s">
        <v>5</v>
      </c>
      <c r="Q43" s="72">
        <v>480.2824</v>
      </c>
      <c r="R43" s="72">
        <v>511.065</v>
      </c>
      <c r="S43" s="72">
        <v>399.37400000000002</v>
      </c>
      <c r="T43" s="72">
        <v>352.73200000000003</v>
      </c>
      <c r="U43" s="72">
        <v>384.40699999999998</v>
      </c>
      <c r="V43" s="100">
        <f>U43/T43-1</f>
        <v>8.9799054239479092E-2</v>
      </c>
      <c r="W43" s="7"/>
      <c r="X43" s="7"/>
      <c r="Y43" s="7"/>
      <c r="Z43" s="9"/>
    </row>
    <row r="44" spans="1:26" s="5" customFormat="1" ht="13.5">
      <c r="A44" s="91" t="s">
        <v>6</v>
      </c>
      <c r="B44" s="72">
        <v>29.127800000000001</v>
      </c>
      <c r="C44" s="72">
        <v>30.02</v>
      </c>
      <c r="D44" s="72">
        <v>22.774999999999999</v>
      </c>
      <c r="E44" s="72">
        <v>23.707000000000001</v>
      </c>
      <c r="F44" s="72">
        <v>23.286999999999999</v>
      </c>
      <c r="G44" s="100">
        <f t="shared" ref="G44:G46" si="8">F44/E44-1</f>
        <v>-1.7716286328932407E-2</v>
      </c>
      <c r="H44" s="7"/>
      <c r="I44" s="60"/>
      <c r="J44" s="66"/>
      <c r="K44" s="66" t="s">
        <v>53</v>
      </c>
      <c r="L44" s="66"/>
      <c r="M44" s="66"/>
      <c r="N44" s="66"/>
      <c r="O44" s="66"/>
      <c r="P44" s="91" t="s">
        <v>6</v>
      </c>
      <c r="Q44" s="72">
        <v>559.38300000000004</v>
      </c>
      <c r="R44" s="72">
        <v>543.471</v>
      </c>
      <c r="S44" s="72">
        <v>435.73099999999999</v>
      </c>
      <c r="T44" s="72">
        <v>458.68299999999999</v>
      </c>
      <c r="U44" s="72">
        <v>454.59300000000002</v>
      </c>
      <c r="V44" s="100">
        <f t="shared" ref="V44:V46" si="9">U44/T44-1</f>
        <v>-8.9168336301976847E-3</v>
      </c>
      <c r="W44" s="7"/>
      <c r="X44" s="7"/>
      <c r="Y44" s="7"/>
      <c r="Z44" s="9"/>
    </row>
    <row r="45" spans="1:26" s="5" customFormat="1" ht="13.5">
      <c r="A45" s="91" t="s">
        <v>7</v>
      </c>
      <c r="B45" s="72">
        <v>39.428199999999997</v>
      </c>
      <c r="C45" s="72">
        <v>43.412999999999997</v>
      </c>
      <c r="D45" s="72">
        <v>32.694000000000003</v>
      </c>
      <c r="E45" s="72">
        <v>27.151</v>
      </c>
      <c r="F45" s="72">
        <v>32.036000000000001</v>
      </c>
      <c r="G45" s="100">
        <f t="shared" si="8"/>
        <v>0.17991970829803705</v>
      </c>
      <c r="H45" s="7"/>
      <c r="I45" s="65"/>
      <c r="J45" s="66"/>
      <c r="K45" s="68" t="s">
        <v>56</v>
      </c>
      <c r="L45" s="66"/>
      <c r="M45" s="66"/>
      <c r="N45" s="66"/>
      <c r="O45" s="66"/>
      <c r="P45" s="91" t="s">
        <v>7</v>
      </c>
      <c r="Q45" s="72">
        <v>745.25080000000003</v>
      </c>
      <c r="R45" s="72">
        <v>843.24</v>
      </c>
      <c r="S45" s="72">
        <v>609.35599999999999</v>
      </c>
      <c r="T45" s="72">
        <v>528.58000000000004</v>
      </c>
      <c r="U45" s="72">
        <v>611.077</v>
      </c>
      <c r="V45" s="100">
        <f t="shared" si="9"/>
        <v>0.15607287449392704</v>
      </c>
      <c r="W45" s="7"/>
      <c r="X45" s="7"/>
      <c r="Y45" s="7"/>
      <c r="Z45" s="9"/>
    </row>
    <row r="46" spans="1:26" s="5" customFormat="1" ht="13.5">
      <c r="A46" s="91" t="s">
        <v>8</v>
      </c>
      <c r="B46" s="72">
        <v>40.562800000000003</v>
      </c>
      <c r="C46" s="72">
        <v>37.082999999999998</v>
      </c>
      <c r="D46" s="72">
        <v>25.798999999999999</v>
      </c>
      <c r="E46" s="72">
        <v>34.173999999999999</v>
      </c>
      <c r="F46" s="72">
        <v>27.472999999999999</v>
      </c>
      <c r="G46" s="100">
        <f t="shared" si="8"/>
        <v>-0.19608474278691401</v>
      </c>
      <c r="H46" s="7"/>
      <c r="J46" s="69"/>
      <c r="K46" s="66" t="s">
        <v>57</v>
      </c>
      <c r="L46" s="66"/>
      <c r="M46" s="66"/>
      <c r="N46" s="66"/>
      <c r="O46" s="66"/>
      <c r="P46" s="91" t="s">
        <v>8</v>
      </c>
      <c r="Q46" s="72">
        <v>764.19539999999995</v>
      </c>
      <c r="R46" s="72">
        <v>695.38300000000004</v>
      </c>
      <c r="S46" s="72">
        <v>482.68099999999998</v>
      </c>
      <c r="T46" s="72">
        <v>646.43700000000001</v>
      </c>
      <c r="U46" s="72">
        <v>526.66700000000003</v>
      </c>
      <c r="V46" s="100">
        <f t="shared" si="9"/>
        <v>-0.18527714224278624</v>
      </c>
      <c r="W46" s="7"/>
      <c r="X46" s="7"/>
      <c r="Y46" s="7"/>
      <c r="Z46" s="9"/>
    </row>
    <row r="47" spans="1:26" s="5" customFormat="1">
      <c r="A47" s="91" t="s">
        <v>9</v>
      </c>
      <c r="B47" s="72">
        <v>33.8476</v>
      </c>
      <c r="C47" s="72">
        <v>28.640999999999998</v>
      </c>
      <c r="D47" s="72">
        <v>24.827000000000002</v>
      </c>
      <c r="E47" s="72">
        <v>25.381</v>
      </c>
      <c r="F47" s="72"/>
      <c r="G47" s="100"/>
      <c r="H47" s="7"/>
      <c r="K47" s="6" t="s">
        <v>54</v>
      </c>
      <c r="O47" s="10"/>
      <c r="P47" s="91" t="s">
        <v>9</v>
      </c>
      <c r="Q47" s="72">
        <v>651.40099999999995</v>
      </c>
      <c r="R47" s="72">
        <v>539.64700000000005</v>
      </c>
      <c r="S47" s="72">
        <v>476.45299999999997</v>
      </c>
      <c r="T47" s="72">
        <v>487.36599999999999</v>
      </c>
      <c r="U47" s="72"/>
      <c r="V47" s="100"/>
      <c r="W47" s="7"/>
      <c r="X47" s="7"/>
      <c r="Y47" s="7"/>
    </row>
    <row r="48" spans="1:26" s="5" customFormat="1">
      <c r="A48" s="91" t="s">
        <v>10</v>
      </c>
      <c r="B48" s="72">
        <v>30.713000000000001</v>
      </c>
      <c r="C48" s="72">
        <v>28.408000000000001</v>
      </c>
      <c r="D48" s="72">
        <v>24.271999999999998</v>
      </c>
      <c r="E48" s="72">
        <v>25.077999999999999</v>
      </c>
      <c r="F48" s="72"/>
      <c r="G48" s="100"/>
      <c r="H48" s="7"/>
      <c r="O48" s="10"/>
      <c r="P48" s="91" t="s">
        <v>10</v>
      </c>
      <c r="Q48" s="72">
        <v>592.03700000000003</v>
      </c>
      <c r="R48" s="72">
        <v>549.22699999999998</v>
      </c>
      <c r="S48" s="72">
        <v>473.79599999999999</v>
      </c>
      <c r="T48" s="72">
        <v>495.42599999999999</v>
      </c>
      <c r="U48" s="72"/>
      <c r="V48" s="100"/>
      <c r="W48" s="7"/>
      <c r="X48" s="7"/>
      <c r="Y48" s="7"/>
    </row>
    <row r="49" spans="1:26" s="6" customFormat="1" ht="13" customHeight="1">
      <c r="A49" s="91" t="s">
        <v>11</v>
      </c>
      <c r="B49" s="72">
        <v>32.470599999999997</v>
      </c>
      <c r="C49" s="72">
        <v>24.059000000000001</v>
      </c>
      <c r="D49" s="72">
        <v>21.111000000000001</v>
      </c>
      <c r="E49" s="72">
        <v>24.591999999999999</v>
      </c>
      <c r="F49" s="72"/>
      <c r="G49" s="100"/>
      <c r="H49" s="7"/>
      <c r="O49" s="10"/>
      <c r="P49" s="91" t="s">
        <v>11</v>
      </c>
      <c r="Q49" s="72">
        <v>642.41579999999999</v>
      </c>
      <c r="R49" s="72">
        <v>450.36200000000002</v>
      </c>
      <c r="S49" s="72">
        <v>405.04899999999998</v>
      </c>
      <c r="T49" s="72">
        <v>485.55900000000003</v>
      </c>
      <c r="U49" s="72"/>
      <c r="V49" s="100"/>
      <c r="W49" s="7"/>
      <c r="X49" s="7"/>
      <c r="Y49" s="7"/>
    </row>
    <row r="50" spans="1:26" s="5" customFormat="1" ht="13" customHeight="1">
      <c r="A50" s="91" t="s">
        <v>12</v>
      </c>
      <c r="B50" s="72">
        <v>30.770800000000001</v>
      </c>
      <c r="C50" s="72">
        <v>24.207999999999998</v>
      </c>
      <c r="D50" s="72">
        <v>20.170999999999999</v>
      </c>
      <c r="E50" s="72">
        <v>21.608000000000001</v>
      </c>
      <c r="F50" s="72"/>
      <c r="G50" s="100"/>
      <c r="H50" s="7"/>
      <c r="O50" s="10"/>
      <c r="P50" s="91" t="s">
        <v>12</v>
      </c>
      <c r="Q50" s="72">
        <v>596.5172</v>
      </c>
      <c r="R50" s="72">
        <v>456.37900000000002</v>
      </c>
      <c r="S50" s="72">
        <v>384.952</v>
      </c>
      <c r="T50" s="72">
        <v>425.51100000000002</v>
      </c>
      <c r="U50" s="72"/>
      <c r="V50" s="100"/>
      <c r="W50" s="7"/>
      <c r="X50" s="7"/>
      <c r="Y50" s="7"/>
    </row>
    <row r="51" spans="1:26" s="5" customFormat="1" ht="13" customHeight="1">
      <c r="A51" s="91" t="s">
        <v>13</v>
      </c>
      <c r="B51" s="72">
        <v>23.214400000000001</v>
      </c>
      <c r="C51" s="72">
        <v>19.135000000000002</v>
      </c>
      <c r="D51" s="72">
        <v>18.286999999999999</v>
      </c>
      <c r="E51" s="72">
        <v>19.887</v>
      </c>
      <c r="F51" s="72"/>
      <c r="G51" s="100"/>
      <c r="H51" s="7"/>
      <c r="O51" s="10"/>
      <c r="P51" s="91" t="s">
        <v>13</v>
      </c>
      <c r="Q51" s="72">
        <v>444.6388</v>
      </c>
      <c r="R51" s="72">
        <v>363.40800000000002</v>
      </c>
      <c r="S51" s="72">
        <v>351.97199999999998</v>
      </c>
      <c r="T51" s="72">
        <v>388.42500000000001</v>
      </c>
      <c r="U51" s="72"/>
      <c r="V51" s="100"/>
      <c r="W51" s="7"/>
      <c r="X51" s="7"/>
      <c r="Y51" s="7"/>
    </row>
    <row r="52" spans="1:26" s="5" customFormat="1" ht="13" customHeight="1">
      <c r="A52" s="91" t="s">
        <v>14</v>
      </c>
      <c r="B52" s="72">
        <v>21.3324</v>
      </c>
      <c r="C52" s="72">
        <v>16.405000000000001</v>
      </c>
      <c r="D52" s="72">
        <v>14.481999999999999</v>
      </c>
      <c r="E52" s="72">
        <v>16.45</v>
      </c>
      <c r="F52" s="72"/>
      <c r="G52" s="222"/>
      <c r="H52" s="7"/>
      <c r="O52" s="10"/>
      <c r="P52" s="91" t="s">
        <v>14</v>
      </c>
      <c r="Q52" s="72">
        <v>411.31979999999999</v>
      </c>
      <c r="R52" s="72">
        <v>311.35000000000002</v>
      </c>
      <c r="S52" s="72">
        <v>279.39100000000002</v>
      </c>
      <c r="T52" s="72">
        <v>324.59100000000001</v>
      </c>
      <c r="U52" s="72"/>
      <c r="V52" s="222"/>
      <c r="W52" s="7"/>
      <c r="X52" s="7"/>
      <c r="Y52" s="7"/>
    </row>
    <row r="53" spans="1:26" s="5" customFormat="1" ht="13" customHeight="1">
      <c r="A53" s="91" t="s">
        <v>15</v>
      </c>
      <c r="B53" s="72">
        <v>20.3064</v>
      </c>
      <c r="C53" s="72">
        <v>16.067</v>
      </c>
      <c r="D53" s="72">
        <v>11.465999999999999</v>
      </c>
      <c r="E53" s="72">
        <v>11.989000000000001</v>
      </c>
      <c r="F53" s="72"/>
      <c r="G53" s="222"/>
      <c r="H53" s="7"/>
      <c r="O53" s="10"/>
      <c r="P53" s="91" t="s">
        <v>15</v>
      </c>
      <c r="Q53" s="72">
        <v>392.41520000000003</v>
      </c>
      <c r="R53" s="72">
        <v>303.23899999999998</v>
      </c>
      <c r="S53" s="72">
        <v>219.96700000000001</v>
      </c>
      <c r="T53" s="72">
        <v>234.78100000000001</v>
      </c>
      <c r="U53" s="72"/>
      <c r="V53" s="222"/>
      <c r="W53" s="7"/>
      <c r="X53" s="7"/>
      <c r="Y53" s="7"/>
    </row>
    <row r="54" spans="1:26" s="5" customFormat="1" ht="13" customHeight="1">
      <c r="A54" s="92" t="s">
        <v>16</v>
      </c>
      <c r="B54" s="72">
        <v>25.407</v>
      </c>
      <c r="C54" s="72">
        <v>19.914999999999999</v>
      </c>
      <c r="D54" s="72">
        <v>17.805</v>
      </c>
      <c r="E54" s="72">
        <v>19.376999999999999</v>
      </c>
      <c r="F54" s="72"/>
      <c r="G54" s="222"/>
      <c r="H54" s="7"/>
      <c r="K54" s="1"/>
      <c r="O54" s="10"/>
      <c r="P54" s="92" t="s">
        <v>16</v>
      </c>
      <c r="Q54" s="72">
        <v>480.11739999999998</v>
      </c>
      <c r="R54" s="72">
        <v>364.65499999999997</v>
      </c>
      <c r="S54" s="72">
        <v>333.61900000000003</v>
      </c>
      <c r="T54" s="72">
        <v>372.185</v>
      </c>
      <c r="U54" s="72"/>
      <c r="V54" s="222"/>
      <c r="W54" s="7"/>
      <c r="X54" s="7"/>
      <c r="Y54" s="7"/>
    </row>
    <row r="55" spans="1:26" s="5" customFormat="1" ht="13" customHeight="1">
      <c r="A55" s="93" t="s">
        <v>65</v>
      </c>
      <c r="B55" s="71">
        <f>SUM(B43:B48)</f>
        <v>198.7868</v>
      </c>
      <c r="C55" s="71">
        <f t="shared" ref="C55:E55" si="10">SUM(C43:C48)</f>
        <v>193.84699999999998</v>
      </c>
      <c r="D55" s="71">
        <f>SUM(D43:D48)</f>
        <v>151.43799999999999</v>
      </c>
      <c r="E55" s="71">
        <f t="shared" si="10"/>
        <v>153.82900000000001</v>
      </c>
      <c r="F55" s="71"/>
      <c r="G55" s="202"/>
      <c r="H55" s="7"/>
      <c r="K55" s="1"/>
      <c r="O55" s="10"/>
      <c r="P55" s="93" t="s">
        <v>65</v>
      </c>
      <c r="Q55" s="71">
        <f>SUM(Q43:Q48)</f>
        <v>3792.5496000000003</v>
      </c>
      <c r="R55" s="71">
        <f t="shared" ref="R55:T55" si="11">SUM(R43:R48)</f>
        <v>3682.0329999999999</v>
      </c>
      <c r="S55" s="71">
        <f>SUM(S43:S48)</f>
        <v>2877.3910000000001</v>
      </c>
      <c r="T55" s="71">
        <f t="shared" si="11"/>
        <v>2969.2239999999997</v>
      </c>
      <c r="U55" s="71"/>
      <c r="V55" s="202"/>
      <c r="W55" s="7"/>
      <c r="X55" s="7"/>
      <c r="Y55" s="7"/>
    </row>
    <row r="56" spans="1:26" s="5" customFormat="1" ht="13" customHeight="1">
      <c r="A56" s="93" t="s">
        <v>50</v>
      </c>
      <c r="B56" s="71">
        <f>SUM(B43:B54)</f>
        <v>352.28839999999997</v>
      </c>
      <c r="C56" s="71">
        <f t="shared" ref="C56:E56" si="12">SUM(C43:C54)</f>
        <v>313.63600000000002</v>
      </c>
      <c r="D56" s="71">
        <f t="shared" si="12"/>
        <v>254.76</v>
      </c>
      <c r="E56" s="71">
        <f t="shared" si="12"/>
        <v>267.73199999999997</v>
      </c>
      <c r="F56" s="71"/>
      <c r="G56" s="202"/>
      <c r="I56" s="60"/>
      <c r="J56" s="10"/>
      <c r="K56" s="1"/>
      <c r="P56" s="93" t="s">
        <v>50</v>
      </c>
      <c r="Q56" s="71">
        <f>SUM(Q43:Q54)</f>
        <v>6759.9738000000007</v>
      </c>
      <c r="R56" s="71">
        <f t="shared" ref="R56:T56" si="13">SUM(R43:R54)</f>
        <v>5931.4259999999995</v>
      </c>
      <c r="S56" s="71">
        <f t="shared" si="13"/>
        <v>4852.3409999999985</v>
      </c>
      <c r="T56" s="71">
        <f t="shared" si="13"/>
        <v>5200.2760000000007</v>
      </c>
      <c r="U56" s="71"/>
      <c r="V56" s="202"/>
      <c r="W56" s="7"/>
      <c r="X56" s="7"/>
      <c r="Y56" s="7"/>
    </row>
    <row r="57" spans="1:26" s="5" customFormat="1" ht="13" customHeight="1">
      <c r="A57" s="94" t="s">
        <v>51</v>
      </c>
      <c r="B57" s="90"/>
      <c r="C57" s="90"/>
      <c r="D57" s="224">
        <f>D56/C56-1</f>
        <v>-0.18772079735744629</v>
      </c>
      <c r="E57" s="224">
        <f>E56/D56-1</f>
        <v>5.0918511540273048E-2</v>
      </c>
      <c r="F57" s="90"/>
      <c r="G57" s="220">
        <f>(F43+F44+F45+F46)/(E43+E44+E45+E46)-1</f>
        <v>-7.7778852665183473E-3</v>
      </c>
      <c r="I57" s="60"/>
      <c r="J57" s="10"/>
      <c r="K57" s="1"/>
      <c r="P57" s="94" t="s">
        <v>51</v>
      </c>
      <c r="Q57" s="90"/>
      <c r="R57" s="90"/>
      <c r="S57" s="224">
        <f>S56/R56-1</f>
        <v>-0.18192674071968551</v>
      </c>
      <c r="T57" s="224">
        <f>T56/S56-1</f>
        <v>7.170456486879262E-2</v>
      </c>
      <c r="U57" s="90"/>
      <c r="V57" s="220">
        <f>(U43+U44+U45+U46)/(T43+T44+T45+T46)-1</f>
        <v>-4.8770861524580766E-3</v>
      </c>
      <c r="W57" s="7"/>
      <c r="X57" s="7"/>
      <c r="Y57" s="7"/>
    </row>
    <row r="58" spans="1:26" s="5" customFormat="1" ht="13" customHeight="1">
      <c r="A58" s="6"/>
      <c r="B58" s="61"/>
      <c r="C58" s="64"/>
      <c r="D58" s="64"/>
      <c r="E58" s="64"/>
      <c r="F58" s="95"/>
      <c r="G58" s="95"/>
      <c r="I58" s="60"/>
      <c r="J58" s="10"/>
      <c r="K58" s="1"/>
      <c r="P58" s="6"/>
      <c r="Q58" s="61"/>
      <c r="R58" s="61"/>
      <c r="S58" s="61"/>
      <c r="T58" s="61"/>
      <c r="U58" s="61"/>
      <c r="V58" s="62"/>
      <c r="W58" s="7"/>
      <c r="X58" s="7"/>
      <c r="Y58" s="7"/>
    </row>
    <row r="59" spans="1:26" s="73" customFormat="1" ht="16">
      <c r="A59" s="73" t="s">
        <v>17</v>
      </c>
      <c r="J59" s="89"/>
      <c r="P59" s="73" t="s">
        <v>17</v>
      </c>
      <c r="Y59" s="85"/>
      <c r="Z59" s="85"/>
    </row>
    <row r="60" spans="1:26" ht="16">
      <c r="E60" s="73"/>
      <c r="F60" s="73"/>
      <c r="G60" s="73"/>
      <c r="H60" s="73"/>
    </row>
    <row r="61" spans="1:26" ht="16">
      <c r="E61" s="73"/>
      <c r="F61" s="73"/>
      <c r="G61" s="73"/>
      <c r="H61" s="73"/>
    </row>
    <row r="66" spans="5:5" ht="13.5">
      <c r="E66" s="70"/>
    </row>
  </sheetData>
  <sheetProtection selectLockedCells="1" selectUnlockedCells="1"/>
  <mergeCells count="40">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G12:G13"/>
    <mergeCell ref="V12:V13"/>
    <mergeCell ref="D12:D13"/>
    <mergeCell ref="S41:S42"/>
    <mergeCell ref="E12:E13"/>
    <mergeCell ref="T12:T13"/>
    <mergeCell ref="E41:E42"/>
    <mergeCell ref="T41:T42"/>
  </mergeCells>
  <conditionalFormatting sqref="U14:U25">
    <cfRule type="cellIs" dxfId="79" priority="24" operator="between">
      <formula>0</formula>
      <formula>0</formula>
    </cfRule>
  </conditionalFormatting>
  <conditionalFormatting sqref="U43:U54">
    <cfRule type="cellIs" dxfId="78" priority="16" operator="between">
      <formula>0</formula>
      <formula>0</formula>
    </cfRule>
  </conditionalFormatting>
  <conditionalFormatting sqref="F14:F25">
    <cfRule type="cellIs" dxfId="77" priority="28" operator="between">
      <formula>0</formula>
      <formula>0</formula>
    </cfRule>
  </conditionalFormatting>
  <conditionalFormatting sqref="F43:F54">
    <cfRule type="cellIs" dxfId="76" priority="20" operator="between">
      <formula>0</formula>
      <formula>0</formula>
    </cfRule>
  </conditionalFormatting>
  <conditionalFormatting sqref="G14:G17">
    <cfRule type="cellIs" dxfId="75" priority="12" operator="between">
      <formula>0</formula>
      <formula>0</formula>
    </cfRule>
  </conditionalFormatting>
  <conditionalFormatting sqref="G23:G25">
    <cfRule type="cellIs" dxfId="74" priority="11" operator="between">
      <formula>0</formula>
      <formula>0</formula>
    </cfRule>
  </conditionalFormatting>
  <conditionalFormatting sqref="G18:G22">
    <cfRule type="cellIs" dxfId="73" priority="10" operator="between">
      <formula>0</formula>
      <formula>0</formula>
    </cfRule>
  </conditionalFormatting>
  <conditionalFormatting sqref="V14:V17">
    <cfRule type="cellIs" dxfId="72" priority="9" operator="between">
      <formula>0</formula>
      <formula>0</formula>
    </cfRule>
  </conditionalFormatting>
  <conditionalFormatting sqref="V23:V25">
    <cfRule type="cellIs" dxfId="71" priority="8" operator="between">
      <formula>0</formula>
      <formula>0</formula>
    </cfRule>
  </conditionalFormatting>
  <conditionalFormatting sqref="V18:V22">
    <cfRule type="cellIs" dxfId="70" priority="7" operator="between">
      <formula>0</formula>
      <formula>0</formula>
    </cfRule>
  </conditionalFormatting>
  <conditionalFormatting sqref="G43:G46">
    <cfRule type="cellIs" dxfId="69" priority="6" operator="between">
      <formula>0</formula>
      <formula>0</formula>
    </cfRule>
  </conditionalFormatting>
  <conditionalFormatting sqref="G52:G54">
    <cfRule type="cellIs" dxfId="68" priority="5" operator="between">
      <formula>0</formula>
      <formula>0</formula>
    </cfRule>
  </conditionalFormatting>
  <conditionalFormatting sqref="G47:G51">
    <cfRule type="cellIs" dxfId="67" priority="4" operator="between">
      <formula>0</formula>
      <formula>0</formula>
    </cfRule>
  </conditionalFormatting>
  <conditionalFormatting sqref="V43:V46">
    <cfRule type="cellIs" dxfId="66" priority="3" operator="between">
      <formula>0</formula>
      <formula>0</formula>
    </cfRule>
  </conditionalFormatting>
  <conditionalFormatting sqref="V52:V54">
    <cfRule type="cellIs" dxfId="65" priority="2" operator="between">
      <formula>0</formula>
      <formula>0</formula>
    </cfRule>
  </conditionalFormatting>
  <conditionalFormatting sqref="V47:V51">
    <cfRule type="cellIs" dxfId="64"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6:Y66"/>
  <sheetViews>
    <sheetView topLeftCell="H1" zoomScale="90" zoomScaleNormal="90" workbookViewId="0">
      <selection activeCell="G17" sqref="G17"/>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10.1796875" style="1" customWidth="1"/>
    <col min="8" max="15" width="11.54296875" style="1"/>
    <col min="16" max="16" width="19.26953125" style="1" customWidth="1"/>
    <col min="17" max="17" width="9.26953125" style="1" customWidth="1"/>
    <col min="18" max="21" width="7.81640625" style="2" customWidth="1"/>
    <col min="22" max="22" width="10.90625" style="2" customWidth="1"/>
    <col min="23" max="23" width="7.81640625" style="1" customWidth="1"/>
    <col min="24" max="24" width="6.26953125" style="1" customWidth="1"/>
    <col min="25" max="25" width="6.81640625" style="1" customWidth="1"/>
    <col min="26" max="16384" width="11.54296875" style="1"/>
  </cols>
  <sheetData>
    <row r="6" spans="1:25">
      <c r="M6" s="27"/>
      <c r="Q6" s="2"/>
    </row>
    <row r="7" spans="1:25" s="76" customFormat="1" ht="18.5">
      <c r="A7" s="75" t="s">
        <v>36</v>
      </c>
      <c r="B7" s="75"/>
      <c r="C7" s="75"/>
      <c r="Q7" s="77"/>
      <c r="R7" s="77"/>
      <c r="S7" s="77"/>
      <c r="T7" s="77"/>
      <c r="U7" s="77"/>
      <c r="V7" s="77"/>
    </row>
    <row r="9" spans="1:25" ht="12" customHeight="1">
      <c r="A9" s="292" t="s">
        <v>71</v>
      </c>
      <c r="B9" s="292"/>
      <c r="C9" s="292"/>
      <c r="D9" s="292"/>
      <c r="E9" s="292"/>
      <c r="F9" s="292"/>
      <c r="G9" s="292"/>
      <c r="I9" s="297"/>
      <c r="J9" s="297"/>
      <c r="K9" s="297"/>
      <c r="L9" s="297"/>
      <c r="M9" s="297"/>
      <c r="N9" s="59"/>
      <c r="P9" s="292" t="s">
        <v>71</v>
      </c>
      <c r="Q9" s="292"/>
      <c r="R9" s="292"/>
      <c r="S9" s="292"/>
      <c r="T9" s="292"/>
      <c r="U9" s="292"/>
      <c r="V9" s="292"/>
    </row>
    <row r="10" spans="1:25" s="70" customFormat="1" ht="19.149999999999999" customHeight="1">
      <c r="A10" s="292" t="s">
        <v>68</v>
      </c>
      <c r="B10" s="292"/>
      <c r="C10" s="292"/>
      <c r="D10" s="292"/>
      <c r="E10" s="292"/>
      <c r="F10" s="292"/>
      <c r="G10" s="292"/>
      <c r="H10" s="290" t="str">
        <f>CONCATENATE("Evolution des volumes de"," ",A9," abattus : ",TEXT(T28,"0,0%")," entre 2024 et 2025")</f>
        <v>Evolution des volumes de Total agneaux abattus : 2,9% entre 2024 et 2025</v>
      </c>
      <c r="I10" s="290"/>
      <c r="J10" s="290"/>
      <c r="K10" s="290"/>
      <c r="L10" s="290"/>
      <c r="M10" s="290"/>
      <c r="N10" s="290"/>
      <c r="P10" s="80" t="s">
        <v>69</v>
      </c>
      <c r="Q10" s="81"/>
      <c r="R10" s="74"/>
      <c r="S10" s="74"/>
      <c r="T10" s="74"/>
      <c r="U10" s="74"/>
      <c r="V10" s="74"/>
    </row>
    <row r="11" spans="1:25" s="5" customFormat="1" ht="21" customHeight="1">
      <c r="D11" s="6"/>
      <c r="E11" s="6"/>
      <c r="F11" s="6"/>
      <c r="H11" s="290" t="str">
        <f>CONCATENATE(TEXT(V28,"0,0%"), "sur les 4 premiers mois de l'année en 2025 et 2026")</f>
        <v>-0,1%sur les 4 premiers mois de l'année en 2025 et 2026</v>
      </c>
      <c r="I11" s="290"/>
      <c r="J11" s="290"/>
      <c r="K11" s="290"/>
      <c r="L11" s="290"/>
      <c r="M11" s="290"/>
      <c r="N11" s="290"/>
      <c r="R11" s="46"/>
      <c r="S11" s="46"/>
      <c r="T11" s="46"/>
      <c r="U11" s="46"/>
      <c r="V11" s="47"/>
    </row>
    <row r="12" spans="1:25" s="5" customFormat="1" ht="14.9" customHeight="1">
      <c r="A12" s="288" t="s">
        <v>4</v>
      </c>
      <c r="B12" s="285" t="s">
        <v>96</v>
      </c>
      <c r="C12" s="285">
        <v>2023</v>
      </c>
      <c r="D12" s="285">
        <v>2024</v>
      </c>
      <c r="E12" s="285">
        <v>2025</v>
      </c>
      <c r="F12" s="285">
        <v>2026</v>
      </c>
      <c r="G12" s="283" t="s">
        <v>97</v>
      </c>
      <c r="P12" s="288" t="s">
        <v>58</v>
      </c>
      <c r="Q12" s="285" t="s">
        <v>96</v>
      </c>
      <c r="R12" s="285">
        <v>2023</v>
      </c>
      <c r="S12" s="285">
        <v>2024</v>
      </c>
      <c r="T12" s="285">
        <v>2025</v>
      </c>
      <c r="U12" s="285">
        <v>2026</v>
      </c>
      <c r="V12" s="283" t="s">
        <v>97</v>
      </c>
    </row>
    <row r="13" spans="1:25" s="5" customFormat="1" ht="23.15" customHeight="1">
      <c r="A13" s="289"/>
      <c r="B13" s="286"/>
      <c r="C13" s="286"/>
      <c r="D13" s="286"/>
      <c r="E13" s="286"/>
      <c r="F13" s="286"/>
      <c r="G13" s="284"/>
      <c r="I13" s="298"/>
      <c r="J13" s="298"/>
      <c r="K13" s="298"/>
      <c r="P13" s="289"/>
      <c r="Q13" s="286"/>
      <c r="R13" s="286"/>
      <c r="S13" s="286"/>
      <c r="T13" s="286"/>
      <c r="U13" s="286"/>
      <c r="V13" s="284"/>
    </row>
    <row r="14" spans="1:25" s="5" customFormat="1">
      <c r="A14" s="91" t="s">
        <v>5</v>
      </c>
      <c r="B14" s="72">
        <v>81.622</v>
      </c>
      <c r="C14" s="72">
        <v>73.745000000000005</v>
      </c>
      <c r="D14" s="72">
        <v>68.569999999999993</v>
      </c>
      <c r="E14" s="72">
        <v>62.354999999999997</v>
      </c>
      <c r="F14" s="72">
        <v>60.19</v>
      </c>
      <c r="G14" s="100">
        <f>F14/E14-1</f>
        <v>-3.4720551679897405E-2</v>
      </c>
      <c r="H14" s="8"/>
      <c r="O14" s="11"/>
      <c r="P14" s="91" t="s">
        <v>5</v>
      </c>
      <c r="Q14" s="72">
        <v>1455.6632</v>
      </c>
      <c r="R14" s="72">
        <v>1333.0360000000001</v>
      </c>
      <c r="S14" s="72">
        <v>1250.5250000000001</v>
      </c>
      <c r="T14" s="72">
        <v>1146.252</v>
      </c>
      <c r="U14" s="72">
        <v>1123.1210000000001</v>
      </c>
      <c r="V14" s="100">
        <f>U14/T14-1</f>
        <v>-2.0179681256826454E-2</v>
      </c>
      <c r="W14" s="7"/>
      <c r="X14" s="7"/>
      <c r="Y14" s="7"/>
    </row>
    <row r="15" spans="1:25" s="5" customFormat="1">
      <c r="A15" s="91" t="s">
        <v>6</v>
      </c>
      <c r="B15" s="72">
        <v>91.556600000000003</v>
      </c>
      <c r="C15" s="72">
        <v>84.741</v>
      </c>
      <c r="D15" s="72">
        <v>80.305000000000007</v>
      </c>
      <c r="E15" s="72">
        <v>71.798000000000002</v>
      </c>
      <c r="F15" s="72">
        <v>71.646000000000001</v>
      </c>
      <c r="G15" s="100">
        <f t="shared" ref="G15:G17" si="0">F15/E15-1</f>
        <v>-2.1170506142232925E-3</v>
      </c>
      <c r="H15" s="8"/>
      <c r="O15" s="11"/>
      <c r="P15" s="91" t="s">
        <v>6</v>
      </c>
      <c r="Q15" s="72">
        <v>1658.998</v>
      </c>
      <c r="R15" s="72">
        <v>1551.797</v>
      </c>
      <c r="S15" s="72">
        <v>1471.569</v>
      </c>
      <c r="T15" s="72">
        <v>1342.088</v>
      </c>
      <c r="U15" s="72">
        <v>1354.2070000000001</v>
      </c>
      <c r="V15" s="100">
        <f t="shared" ref="V15:V17" si="1">U15/T15-1</f>
        <v>9.0299592873195333E-3</v>
      </c>
      <c r="W15" s="7"/>
      <c r="X15" s="7"/>
      <c r="Y15" s="7"/>
    </row>
    <row r="16" spans="1:25" s="5" customFormat="1">
      <c r="A16" s="91" t="s">
        <v>7</v>
      </c>
      <c r="B16" s="72">
        <v>124.9892</v>
      </c>
      <c r="C16" s="72">
        <v>120.119</v>
      </c>
      <c r="D16" s="72">
        <v>120.321</v>
      </c>
      <c r="E16" s="72">
        <v>82.509</v>
      </c>
      <c r="F16" s="72">
        <v>115.67400000000001</v>
      </c>
      <c r="G16" s="100">
        <f t="shared" si="0"/>
        <v>0.4019561502381559</v>
      </c>
      <c r="H16" s="8"/>
      <c r="O16" s="11"/>
      <c r="P16" s="91" t="s">
        <v>7</v>
      </c>
      <c r="Q16" s="72">
        <v>2271.3753999999999</v>
      </c>
      <c r="R16" s="72">
        <v>2231.4009999999998</v>
      </c>
      <c r="S16" s="72">
        <v>2186.6390000000001</v>
      </c>
      <c r="T16" s="72">
        <v>1574.1559999999999</v>
      </c>
      <c r="U16" s="72">
        <v>2162.3580000000002</v>
      </c>
      <c r="V16" s="100">
        <f t="shared" si="1"/>
        <v>0.37366182258937508</v>
      </c>
      <c r="W16" s="7"/>
      <c r="X16" s="7"/>
      <c r="Y16" s="7"/>
    </row>
    <row r="17" spans="1:25" s="5" customFormat="1">
      <c r="A17" s="91" t="s">
        <v>8</v>
      </c>
      <c r="B17" s="72">
        <v>125.66200000000001</v>
      </c>
      <c r="C17" s="72">
        <v>105.542</v>
      </c>
      <c r="D17" s="72">
        <v>84.037999999999997</v>
      </c>
      <c r="E17" s="72">
        <v>116.261</v>
      </c>
      <c r="F17" s="72">
        <v>85.102999999999994</v>
      </c>
      <c r="G17" s="100">
        <f t="shared" si="0"/>
        <v>-0.26800044726950567</v>
      </c>
      <c r="H17" s="8"/>
      <c r="O17" s="11"/>
      <c r="P17" s="91" t="s">
        <v>8</v>
      </c>
      <c r="Q17" s="72">
        <v>2251.5464000000002</v>
      </c>
      <c r="R17" s="72">
        <v>1893.56</v>
      </c>
      <c r="S17" s="72">
        <v>1517.23</v>
      </c>
      <c r="T17" s="72">
        <v>2158.54</v>
      </c>
      <c r="U17" s="72">
        <v>1576.2650000000001</v>
      </c>
      <c r="V17" s="100">
        <f t="shared" si="1"/>
        <v>-0.26975409304437248</v>
      </c>
      <c r="W17" s="7"/>
      <c r="X17" s="7"/>
      <c r="Y17" s="7"/>
    </row>
    <row r="18" spans="1:25" s="5" customFormat="1">
      <c r="A18" s="91" t="s">
        <v>9</v>
      </c>
      <c r="B18" s="72">
        <v>103.05200000000001</v>
      </c>
      <c r="C18" s="72">
        <v>93.700999999999993</v>
      </c>
      <c r="D18" s="72">
        <v>82.468000000000004</v>
      </c>
      <c r="E18" s="72">
        <v>74.2</v>
      </c>
      <c r="F18" s="72"/>
      <c r="G18" s="100"/>
      <c r="H18" s="8"/>
      <c r="O18" s="11"/>
      <c r="P18" s="91" t="s">
        <v>9</v>
      </c>
      <c r="Q18" s="72">
        <v>1861.0922</v>
      </c>
      <c r="R18" s="72">
        <v>1699.1980000000001</v>
      </c>
      <c r="S18" s="72">
        <v>1525.5820000000001</v>
      </c>
      <c r="T18" s="72">
        <v>1377.175</v>
      </c>
      <c r="U18" s="72"/>
      <c r="V18" s="100"/>
      <c r="W18" s="7"/>
      <c r="X18" s="7"/>
      <c r="Y18" s="7"/>
    </row>
    <row r="19" spans="1:25" s="5" customFormat="1">
      <c r="A19" s="91" t="s">
        <v>10</v>
      </c>
      <c r="B19" s="72">
        <v>98.796000000000006</v>
      </c>
      <c r="C19" s="72">
        <v>97.622</v>
      </c>
      <c r="D19" s="72">
        <v>81.546999999999997</v>
      </c>
      <c r="E19" s="72">
        <v>81.042000000000002</v>
      </c>
      <c r="F19" s="72"/>
      <c r="G19" s="100"/>
      <c r="H19" s="8"/>
      <c r="O19" s="11"/>
      <c r="P19" s="91" t="s">
        <v>10</v>
      </c>
      <c r="Q19" s="72">
        <v>1780.5264</v>
      </c>
      <c r="R19" s="72">
        <v>1801.5139999999999</v>
      </c>
      <c r="S19" s="72">
        <v>1524.1420000000001</v>
      </c>
      <c r="T19" s="72">
        <v>1538.4939999999999</v>
      </c>
      <c r="U19" s="72"/>
      <c r="V19" s="100"/>
      <c r="W19" s="7"/>
      <c r="X19" s="7"/>
      <c r="Y19" s="7"/>
    </row>
    <row r="20" spans="1:25" s="6" customFormat="1" ht="13" customHeight="1">
      <c r="A20" s="91" t="s">
        <v>11</v>
      </c>
      <c r="B20" s="72">
        <v>104.2764</v>
      </c>
      <c r="C20" s="72">
        <v>81.994</v>
      </c>
      <c r="D20" s="72">
        <v>80.968000000000004</v>
      </c>
      <c r="E20" s="72">
        <v>81.308999999999997</v>
      </c>
      <c r="F20" s="72"/>
      <c r="G20" s="100"/>
      <c r="H20" s="8"/>
      <c r="O20" s="11"/>
      <c r="P20" s="91" t="s">
        <v>11</v>
      </c>
      <c r="Q20" s="72">
        <v>1903.4902</v>
      </c>
      <c r="R20" s="72">
        <v>1473.482</v>
      </c>
      <c r="S20" s="72">
        <v>1484.3579999999999</v>
      </c>
      <c r="T20" s="72">
        <v>1526.0820000000001</v>
      </c>
      <c r="U20" s="72"/>
      <c r="V20" s="100"/>
      <c r="W20" s="7"/>
      <c r="X20" s="7"/>
      <c r="Y20" s="7"/>
    </row>
    <row r="21" spans="1:25" s="5" customFormat="1" ht="13" customHeight="1">
      <c r="A21" s="91" t="s">
        <v>12</v>
      </c>
      <c r="B21" s="72">
        <v>92.450800000000001</v>
      </c>
      <c r="C21" s="72">
        <v>81.688999999999993</v>
      </c>
      <c r="D21" s="72">
        <v>71.838999999999999</v>
      </c>
      <c r="E21" s="72">
        <v>75.129000000000005</v>
      </c>
      <c r="F21" s="72"/>
      <c r="G21" s="100"/>
      <c r="H21" s="8"/>
      <c r="O21" s="11"/>
      <c r="P21" s="91" t="s">
        <v>30</v>
      </c>
      <c r="Q21" s="72">
        <v>1675.7868000000001</v>
      </c>
      <c r="R21" s="72">
        <v>1488.9829999999999</v>
      </c>
      <c r="S21" s="72">
        <v>1319.0309999999999</v>
      </c>
      <c r="T21" s="72">
        <v>1426.5630000000001</v>
      </c>
      <c r="U21" s="72"/>
      <c r="V21" s="100"/>
      <c r="W21" s="7"/>
      <c r="X21" s="7"/>
      <c r="Y21" s="7"/>
    </row>
    <row r="22" spans="1:25" s="5" customFormat="1" ht="13" customHeight="1">
      <c r="A22" s="91" t="s">
        <v>13</v>
      </c>
      <c r="B22" s="72">
        <v>72.376800000000003</v>
      </c>
      <c r="C22" s="72">
        <v>64.944000000000003</v>
      </c>
      <c r="D22" s="72">
        <v>59.027000000000001</v>
      </c>
      <c r="E22" s="72">
        <v>67.837999999999994</v>
      </c>
      <c r="F22" s="72"/>
      <c r="G22" s="100"/>
      <c r="H22" s="8"/>
      <c r="O22" s="11"/>
      <c r="P22" s="91" t="s">
        <v>13</v>
      </c>
      <c r="Q22" s="72">
        <v>1299.9998000000001</v>
      </c>
      <c r="R22" s="72">
        <v>1173.271</v>
      </c>
      <c r="S22" s="72">
        <v>1089.6479999999999</v>
      </c>
      <c r="T22" s="72">
        <v>1291.8599999999999</v>
      </c>
      <c r="U22" s="72"/>
      <c r="V22" s="100"/>
      <c r="W22" s="7"/>
      <c r="X22" s="7"/>
      <c r="Y22" s="7"/>
    </row>
    <row r="23" spans="1:25" s="5" customFormat="1" ht="13" customHeight="1">
      <c r="A23" s="91" t="s">
        <v>14</v>
      </c>
      <c r="B23" s="72">
        <v>67.681200000000004</v>
      </c>
      <c r="C23" s="72">
        <v>55.43</v>
      </c>
      <c r="D23" s="72">
        <v>49.503999999999998</v>
      </c>
      <c r="E23" s="72">
        <v>60.805999999999997</v>
      </c>
      <c r="F23" s="72"/>
      <c r="G23" s="222"/>
      <c r="H23" s="8"/>
      <c r="O23" s="11"/>
      <c r="P23" s="91" t="s">
        <v>14</v>
      </c>
      <c r="Q23" s="72">
        <v>1214.7954</v>
      </c>
      <c r="R23" s="72">
        <v>987.35199999999998</v>
      </c>
      <c r="S23" s="72">
        <v>907.32399999999996</v>
      </c>
      <c r="T23" s="72">
        <v>1164.5519999999999</v>
      </c>
      <c r="U23" s="72"/>
      <c r="V23" s="222"/>
      <c r="W23" s="7"/>
      <c r="X23" s="7"/>
      <c r="Y23" s="7"/>
    </row>
    <row r="24" spans="1:25" s="5" customFormat="1" ht="13" customHeight="1">
      <c r="A24" s="91" t="s">
        <v>15</v>
      </c>
      <c r="B24" s="72">
        <v>61.786200000000001</v>
      </c>
      <c r="C24" s="72">
        <v>49.128</v>
      </c>
      <c r="D24" s="72">
        <v>40.563000000000002</v>
      </c>
      <c r="E24" s="72">
        <v>44.220999999999997</v>
      </c>
      <c r="F24" s="72"/>
      <c r="G24" s="222"/>
      <c r="H24" s="8"/>
      <c r="O24" s="11"/>
      <c r="P24" s="91" t="s">
        <v>15</v>
      </c>
      <c r="Q24" s="72">
        <v>1104.9132</v>
      </c>
      <c r="R24" s="72">
        <v>879.36500000000001</v>
      </c>
      <c r="S24" s="72">
        <v>747.08299999999997</v>
      </c>
      <c r="T24" s="72">
        <v>828.524</v>
      </c>
      <c r="U24" s="72"/>
      <c r="V24" s="222"/>
      <c r="W24" s="7"/>
      <c r="X24" s="7"/>
      <c r="Y24" s="7"/>
    </row>
    <row r="25" spans="1:25" s="5" customFormat="1" ht="13" customHeight="1">
      <c r="A25" s="92" t="s">
        <v>16</v>
      </c>
      <c r="B25" s="72">
        <v>74.310400000000001</v>
      </c>
      <c r="C25" s="72">
        <v>62.143999999999998</v>
      </c>
      <c r="D25" s="72">
        <v>57.999000000000002</v>
      </c>
      <c r="E25" s="72">
        <v>62.62</v>
      </c>
      <c r="F25" s="72"/>
      <c r="G25" s="222"/>
      <c r="H25" s="8"/>
      <c r="O25" s="11"/>
      <c r="P25" s="92" t="s">
        <v>16</v>
      </c>
      <c r="Q25" s="72">
        <v>1312.7005999999999</v>
      </c>
      <c r="R25" s="72">
        <v>1104.1669999999999</v>
      </c>
      <c r="S25" s="72">
        <v>1048.4090000000001</v>
      </c>
      <c r="T25" s="72">
        <v>1158.662</v>
      </c>
      <c r="U25" s="72"/>
      <c r="V25" s="222"/>
      <c r="W25" s="7"/>
      <c r="X25" s="7"/>
      <c r="Y25" s="7"/>
    </row>
    <row r="26" spans="1:25" s="5" customFormat="1" ht="13" customHeight="1">
      <c r="A26" s="93" t="s">
        <v>65</v>
      </c>
      <c r="B26" s="71">
        <f>SUM(B14:B19)</f>
        <v>625.67780000000005</v>
      </c>
      <c r="C26" s="71">
        <f t="shared" ref="C26:E26" si="2">SUM(C14:C19)</f>
        <v>575.47</v>
      </c>
      <c r="D26" s="71">
        <f>SUM(D14:D19)</f>
        <v>517.24900000000002</v>
      </c>
      <c r="E26" s="71">
        <f t="shared" si="2"/>
        <v>488.16499999999996</v>
      </c>
      <c r="F26" s="71"/>
      <c r="G26" s="202"/>
      <c r="H26" s="8"/>
      <c r="O26" s="11"/>
      <c r="P26" s="93" t="s">
        <v>65</v>
      </c>
      <c r="Q26" s="71">
        <f>SUM(Q14:Q19)</f>
        <v>11279.2016</v>
      </c>
      <c r="R26" s="71">
        <f t="shared" ref="R26:T26" si="3">SUM(R14:R19)</f>
        <v>10510.505999999999</v>
      </c>
      <c r="S26" s="71">
        <f>SUM(S14:S19)</f>
        <v>9475.6869999999999</v>
      </c>
      <c r="T26" s="71">
        <f t="shared" si="3"/>
        <v>9136.7049999999999</v>
      </c>
      <c r="U26" s="71"/>
      <c r="V26" s="202"/>
      <c r="W26" s="7"/>
      <c r="X26" s="7"/>
      <c r="Y26" s="7"/>
    </row>
    <row r="27" spans="1:25" ht="18.5">
      <c r="A27" s="93" t="s">
        <v>50</v>
      </c>
      <c r="B27" s="71">
        <f>SUM(B14:B25)</f>
        <v>1098.5596</v>
      </c>
      <c r="C27" s="71">
        <f t="shared" ref="C27:E27" si="4">SUM(C14:C25)</f>
        <v>970.79899999999998</v>
      </c>
      <c r="D27" s="71">
        <f t="shared" si="4"/>
        <v>877.14900000000011</v>
      </c>
      <c r="E27" s="71">
        <f t="shared" si="4"/>
        <v>880.08799999999997</v>
      </c>
      <c r="F27" s="71"/>
      <c r="G27" s="202"/>
      <c r="I27" s="76" t="s">
        <v>17</v>
      </c>
      <c r="P27" s="93" t="s">
        <v>50</v>
      </c>
      <c r="Q27" s="71">
        <f>SUM(Q14:Q25)</f>
        <v>19790.887599999998</v>
      </c>
      <c r="R27" s="71">
        <f t="shared" ref="R27:T27" si="5">SUM(R14:R25)</f>
        <v>17617.126000000004</v>
      </c>
      <c r="S27" s="71">
        <f t="shared" si="5"/>
        <v>16071.54</v>
      </c>
      <c r="T27" s="71">
        <f t="shared" si="5"/>
        <v>16532.948</v>
      </c>
      <c r="U27" s="71"/>
      <c r="V27" s="202"/>
      <c r="W27" s="7"/>
      <c r="X27" s="7"/>
      <c r="Y27" s="30"/>
    </row>
    <row r="28" spans="1:25" ht="13.5">
      <c r="A28" s="94" t="s">
        <v>51</v>
      </c>
      <c r="B28" s="90"/>
      <c r="C28" s="90"/>
      <c r="D28" s="224">
        <f>D27/C27-1</f>
        <v>-9.6466930847683097E-2</v>
      </c>
      <c r="E28" s="224">
        <f>E27/D27-1</f>
        <v>3.3506280004877986E-3</v>
      </c>
      <c r="F28" s="90"/>
      <c r="G28" s="220">
        <f>(F14+F15+F16+F17)/(E14+E15+E16+E17)-1</f>
        <v>-9.3114624102275112E-4</v>
      </c>
      <c r="P28" s="94" t="s">
        <v>51</v>
      </c>
      <c r="Q28" s="90"/>
      <c r="R28" s="90"/>
      <c r="S28" s="224">
        <f>S27/R27-1</f>
        <v>-8.773201712924128E-2</v>
      </c>
      <c r="T28" s="224">
        <f>T27/S27-1</f>
        <v>2.8709632057662082E-2</v>
      </c>
      <c r="U28" s="90"/>
      <c r="V28" s="220">
        <f>(U14+U15+U16+U17)/(T14+T15+T16+T17)-1</f>
        <v>-8.1738797203534386E-4</v>
      </c>
      <c r="W28" s="95"/>
      <c r="X28" s="7"/>
      <c r="Y28" s="30"/>
    </row>
    <row r="29" spans="1:25" ht="13.5">
      <c r="A29" s="83"/>
      <c r="B29" s="61"/>
      <c r="C29" s="95"/>
      <c r="D29" s="95"/>
      <c r="E29" s="95"/>
      <c r="F29" s="95"/>
      <c r="G29" s="95"/>
      <c r="P29" s="83"/>
      <c r="Q29" s="61"/>
      <c r="R29" s="95"/>
      <c r="S29" s="95"/>
      <c r="T29" s="95"/>
      <c r="U29" s="95"/>
      <c r="V29" s="95"/>
      <c r="W29" s="7"/>
      <c r="X29" s="7"/>
      <c r="Y29" s="30"/>
    </row>
    <row r="30" spans="1:25" s="70" customFormat="1">
      <c r="A30" s="99" t="s">
        <v>63</v>
      </c>
      <c r="B30" s="216">
        <f>B27/B31</f>
        <v>0.3043050302258084</v>
      </c>
      <c r="C30" s="216">
        <f>C27/C31</f>
        <v>0.30176392823183501</v>
      </c>
      <c r="D30" s="216">
        <f t="shared" ref="D30:E30" si="6">D27/D31</f>
        <v>0.28933237587292127</v>
      </c>
      <c r="E30" s="216">
        <f t="shared" si="6"/>
        <v>0.30617059928989437</v>
      </c>
      <c r="F30" s="216">
        <f>SUM(F14:F25)/F31</f>
        <v>0.31823087388561361</v>
      </c>
      <c r="G30" s="216"/>
      <c r="P30" s="99" t="s">
        <v>63</v>
      </c>
      <c r="Q30" s="216">
        <f>Q27/Q31</f>
        <v>0.29957086936886401</v>
      </c>
      <c r="R30" s="216">
        <f t="shared" ref="R30:T30" si="7">R27/R31</f>
        <v>0.29718028917120531</v>
      </c>
      <c r="S30" s="216">
        <f t="shared" si="7"/>
        <v>0.28826663461061425</v>
      </c>
      <c r="T30" s="216">
        <f t="shared" si="7"/>
        <v>0.30381667196336826</v>
      </c>
      <c r="U30" s="216">
        <f>SUM(U14:U25)/U31</f>
        <v>0.32020511215406405</v>
      </c>
      <c r="V30" s="216"/>
      <c r="W30" s="84"/>
      <c r="X30" s="84"/>
      <c r="Y30" s="84"/>
    </row>
    <row r="31" spans="1:25" ht="13.5">
      <c r="A31" s="99" t="s">
        <v>62</v>
      </c>
      <c r="B31" s="213">
        <v>3610.0605999999998</v>
      </c>
      <c r="C31" s="214">
        <v>3217.0810000000001</v>
      </c>
      <c r="D31" s="214">
        <v>3031.6309999999999</v>
      </c>
      <c r="E31" s="214">
        <v>2874.502</v>
      </c>
      <c r="F31" s="214">
        <v>1045.194</v>
      </c>
      <c r="G31" s="214"/>
      <c r="P31" s="99" t="s">
        <v>62</v>
      </c>
      <c r="Q31" s="213">
        <v>66064.125799999994</v>
      </c>
      <c r="R31" s="214">
        <v>59280.936999999998</v>
      </c>
      <c r="S31" s="214">
        <v>55752.341999999997</v>
      </c>
      <c r="T31" s="214">
        <v>54417.514000000003</v>
      </c>
      <c r="U31" s="214">
        <v>19412.403999999999</v>
      </c>
      <c r="V31" s="214"/>
      <c r="W31" s="7"/>
      <c r="X31" s="7"/>
      <c r="Y31" s="30"/>
    </row>
    <row r="32" spans="1:25" ht="13.5">
      <c r="A32" s="99" t="s">
        <v>64</v>
      </c>
      <c r="B32" s="215"/>
      <c r="C32" s="216"/>
      <c r="D32" s="216">
        <f>D31/C31-1</f>
        <v>-5.7645424532363432E-2</v>
      </c>
      <c r="E32" s="216">
        <f>E31/D31-1</f>
        <v>-5.1829856601941282E-2</v>
      </c>
      <c r="F32" s="216"/>
      <c r="G32" s="216"/>
      <c r="P32" s="99" t="s">
        <v>64</v>
      </c>
      <c r="Q32" s="215"/>
      <c r="R32" s="216"/>
      <c r="S32" s="216">
        <f>S31/R31-1</f>
        <v>-5.9523266307346057E-2</v>
      </c>
      <c r="T32" s="216">
        <f>T31/S31-1</f>
        <v>-2.3942097356197012E-2</v>
      </c>
      <c r="U32" s="216"/>
      <c r="V32" s="216"/>
      <c r="W32" s="7"/>
      <c r="X32" s="7"/>
      <c r="Y32" s="30"/>
    </row>
    <row r="33" spans="1:25" s="73" customFormat="1" ht="16">
      <c r="A33" s="73" t="s">
        <v>17</v>
      </c>
      <c r="B33" s="83"/>
      <c r="C33" s="83"/>
      <c r="P33" s="73" t="s">
        <v>17</v>
      </c>
      <c r="R33" s="74"/>
      <c r="S33" s="74"/>
      <c r="T33" s="74"/>
      <c r="U33" s="74"/>
      <c r="V33" s="74"/>
    </row>
    <row r="34" spans="1:25">
      <c r="K34" s="9"/>
    </row>
    <row r="35" spans="1:25">
      <c r="V35" s="199"/>
    </row>
    <row r="36" spans="1:25" s="73" customFormat="1" ht="20.5" customHeight="1">
      <c r="A36" s="291" t="s">
        <v>93</v>
      </c>
      <c r="B36" s="291"/>
      <c r="C36" s="291"/>
      <c r="D36" s="291"/>
      <c r="E36" s="291"/>
      <c r="F36" s="291"/>
      <c r="G36" s="291"/>
      <c r="H36" s="291"/>
      <c r="I36" s="291"/>
      <c r="J36" s="291"/>
      <c r="K36" s="291"/>
      <c r="L36" s="291"/>
      <c r="M36" s="291"/>
      <c r="N36" s="291"/>
      <c r="O36" s="291"/>
      <c r="P36" s="291"/>
      <c r="Q36" s="291"/>
      <c r="R36" s="291"/>
      <c r="S36" s="291"/>
      <c r="T36" s="291"/>
      <c r="U36" s="291"/>
      <c r="V36" s="291"/>
    </row>
    <row r="37" spans="1:25" s="73" customFormat="1" ht="15.75" customHeight="1">
      <c r="A37" s="291"/>
      <c r="B37" s="291"/>
      <c r="C37" s="291"/>
      <c r="D37" s="291"/>
      <c r="E37" s="291"/>
      <c r="F37" s="291"/>
      <c r="G37" s="291"/>
      <c r="H37" s="291"/>
      <c r="I37" s="291"/>
      <c r="J37" s="291"/>
      <c r="K37" s="291"/>
      <c r="L37" s="291"/>
      <c r="M37" s="291"/>
      <c r="N37" s="291"/>
      <c r="O37" s="291"/>
      <c r="P37" s="291"/>
      <c r="Q37" s="291"/>
      <c r="R37" s="291"/>
      <c r="S37" s="291"/>
      <c r="T37" s="291"/>
      <c r="U37" s="291"/>
      <c r="V37" s="291"/>
    </row>
    <row r="38" spans="1:25" s="73" customFormat="1" ht="25.4" customHeight="1">
      <c r="D38" s="295"/>
      <c r="E38" s="295"/>
      <c r="F38" s="295"/>
      <c r="G38" s="295"/>
      <c r="H38" s="295"/>
      <c r="I38" s="295"/>
      <c r="J38" s="295"/>
      <c r="K38" s="295"/>
      <c r="L38" s="295"/>
      <c r="M38" s="295"/>
      <c r="N38" s="295"/>
      <c r="O38" s="295"/>
      <c r="P38" s="295"/>
      <c r="Q38" s="82"/>
      <c r="R38" s="74"/>
      <c r="S38" s="74"/>
      <c r="T38" s="74"/>
      <c r="U38" s="74"/>
      <c r="V38" s="74"/>
    </row>
    <row r="39" spans="1:25" s="70" customFormat="1" ht="18.5">
      <c r="A39" s="79" t="s">
        <v>37</v>
      </c>
      <c r="B39" s="87"/>
      <c r="C39" s="87"/>
      <c r="D39" s="88"/>
      <c r="E39" s="88"/>
      <c r="F39" s="88"/>
      <c r="G39" s="88"/>
      <c r="P39" s="79" t="s">
        <v>38</v>
      </c>
      <c r="Q39" s="81"/>
      <c r="R39" s="74"/>
      <c r="S39" s="74"/>
      <c r="T39" s="74"/>
      <c r="U39" s="74"/>
      <c r="V39" s="74"/>
    </row>
    <row r="40" spans="1:25" s="5" customFormat="1" ht="12.75" customHeight="1">
      <c r="A40" s="96" t="s">
        <v>61</v>
      </c>
      <c r="B40" s="207"/>
      <c r="C40" s="97">
        <f>C56/$C$27</f>
        <v>0.29251575248841416</v>
      </c>
      <c r="D40" s="97">
        <f>D56/$D$27</f>
        <v>0.26438837643319429</v>
      </c>
      <c r="E40" s="97">
        <f>E56/$E$27</f>
        <v>0.27933797529337973</v>
      </c>
      <c r="F40" s="6"/>
      <c r="H40" s="296"/>
      <c r="I40" s="296"/>
      <c r="J40" s="296"/>
      <c r="K40" s="296"/>
      <c r="L40" s="296"/>
      <c r="M40" s="296"/>
      <c r="N40" s="58"/>
      <c r="O40" s="2"/>
      <c r="R40" s="46"/>
      <c r="S40" s="46"/>
      <c r="T40" s="46"/>
      <c r="U40" s="46"/>
      <c r="V40" s="47"/>
    </row>
    <row r="41" spans="1:25" s="5" customFormat="1" ht="14.65" customHeight="1">
      <c r="A41" s="288" t="s">
        <v>4</v>
      </c>
      <c r="B41" s="285" t="s">
        <v>96</v>
      </c>
      <c r="C41" s="285">
        <v>2023</v>
      </c>
      <c r="D41" s="285">
        <v>2024</v>
      </c>
      <c r="E41" s="285">
        <v>2025</v>
      </c>
      <c r="F41" s="285">
        <v>2026</v>
      </c>
      <c r="G41" s="283" t="s">
        <v>97</v>
      </c>
      <c r="P41" s="288" t="s">
        <v>58</v>
      </c>
      <c r="Q41" s="285" t="s">
        <v>96</v>
      </c>
      <c r="R41" s="285">
        <v>2023</v>
      </c>
      <c r="S41" s="285">
        <v>2024</v>
      </c>
      <c r="T41" s="285">
        <v>2025</v>
      </c>
      <c r="U41" s="285">
        <v>2026</v>
      </c>
      <c r="V41" s="283" t="s">
        <v>97</v>
      </c>
    </row>
    <row r="42" spans="1:25" s="5" customFormat="1" ht="20.9" customHeight="1">
      <c r="A42" s="289"/>
      <c r="B42" s="286"/>
      <c r="C42" s="286"/>
      <c r="D42" s="286"/>
      <c r="E42" s="286"/>
      <c r="F42" s="286"/>
      <c r="G42" s="284"/>
      <c r="P42" s="289"/>
      <c r="Q42" s="286"/>
      <c r="R42" s="286"/>
      <c r="S42" s="286"/>
      <c r="T42" s="286"/>
      <c r="U42" s="286"/>
      <c r="V42" s="284"/>
    </row>
    <row r="43" spans="1:25" s="5" customFormat="1" ht="13.5">
      <c r="A43" s="91" t="s">
        <v>5</v>
      </c>
      <c r="B43" s="72">
        <v>21.253399999999999</v>
      </c>
      <c r="C43" s="72">
        <v>22.925999999999998</v>
      </c>
      <c r="D43" s="72">
        <v>19.381</v>
      </c>
      <c r="E43" s="72">
        <v>16.905000000000001</v>
      </c>
      <c r="F43" s="72">
        <v>18.193999999999999</v>
      </c>
      <c r="G43" s="100">
        <f>F43/E43-1</f>
        <v>7.624963028689713E-2</v>
      </c>
      <c r="H43" s="65"/>
      <c r="I43" s="7"/>
      <c r="O43" s="11"/>
      <c r="P43" s="91" t="s">
        <v>5</v>
      </c>
      <c r="Q43" s="72">
        <v>383.99459999999999</v>
      </c>
      <c r="R43" s="72">
        <v>425.04599999999999</v>
      </c>
      <c r="S43" s="72">
        <v>358.61599999999999</v>
      </c>
      <c r="T43" s="72">
        <v>315.65899999999999</v>
      </c>
      <c r="U43" s="72">
        <v>343.26</v>
      </c>
      <c r="V43" s="100">
        <f>U43/T43-1</f>
        <v>8.7439293668167162E-2</v>
      </c>
      <c r="W43" s="7"/>
      <c r="X43" s="7"/>
      <c r="Y43" s="7"/>
    </row>
    <row r="44" spans="1:25" s="5" customFormat="1">
      <c r="A44" s="91" t="s">
        <v>6</v>
      </c>
      <c r="B44" s="72">
        <v>25.252800000000001</v>
      </c>
      <c r="C44" s="72">
        <v>27.006</v>
      </c>
      <c r="D44" s="72">
        <v>20.788</v>
      </c>
      <c r="E44" s="72">
        <v>21.866</v>
      </c>
      <c r="F44" s="72">
        <v>21.370999999999999</v>
      </c>
      <c r="G44" s="100">
        <f t="shared" ref="G44:G46" si="8">F44/E44-1</f>
        <v>-2.2637885301381222E-2</v>
      </c>
      <c r="H44" s="31"/>
      <c r="I44" s="10"/>
      <c r="O44" s="11"/>
      <c r="P44" s="91" t="s">
        <v>6</v>
      </c>
      <c r="Q44" s="72">
        <v>462.80799999999999</v>
      </c>
      <c r="R44" s="72">
        <v>507.64800000000002</v>
      </c>
      <c r="S44" s="72">
        <v>388.19099999999997</v>
      </c>
      <c r="T44" s="72">
        <v>411.02499999999998</v>
      </c>
      <c r="U44" s="72">
        <v>404.161</v>
      </c>
      <c r="V44" s="100">
        <f t="shared" ref="V44:V46" si="9">U44/T44-1</f>
        <v>-1.6699714129310816E-2</v>
      </c>
      <c r="W44" s="7"/>
      <c r="X44" s="7"/>
      <c r="Y44" s="7"/>
    </row>
    <row r="45" spans="1:25" s="5" customFormat="1" ht="13.5">
      <c r="A45" s="91" t="s">
        <v>7</v>
      </c>
      <c r="B45" s="72">
        <v>35.593400000000003</v>
      </c>
      <c r="C45" s="72">
        <v>40.036000000000001</v>
      </c>
      <c r="D45" s="72">
        <v>30.654</v>
      </c>
      <c r="E45" s="72">
        <v>25.385000000000002</v>
      </c>
      <c r="F45" s="72">
        <v>30.097999999999999</v>
      </c>
      <c r="G45" s="100">
        <f t="shared" si="8"/>
        <v>0.18566082332085876</v>
      </c>
      <c r="H45" s="31"/>
      <c r="I45" s="65"/>
      <c r="O45" s="11"/>
      <c r="P45" s="91" t="s">
        <v>7</v>
      </c>
      <c r="Q45" s="72">
        <v>648.68380000000002</v>
      </c>
      <c r="R45" s="72">
        <v>756.48800000000006</v>
      </c>
      <c r="S45" s="72">
        <v>558.41899999999998</v>
      </c>
      <c r="T45" s="72">
        <v>482.49599999999998</v>
      </c>
      <c r="U45" s="72">
        <v>559.72900000000004</v>
      </c>
      <c r="V45" s="100">
        <f t="shared" si="9"/>
        <v>0.16006972078525017</v>
      </c>
      <c r="W45" s="7"/>
      <c r="X45" s="7"/>
      <c r="Y45" s="7"/>
    </row>
    <row r="46" spans="1:25" s="5" customFormat="1">
      <c r="A46" s="91" t="s">
        <v>8</v>
      </c>
      <c r="B46" s="72">
        <v>36.433</v>
      </c>
      <c r="C46" s="72">
        <v>33.972000000000001</v>
      </c>
      <c r="D46" s="72">
        <v>24.071000000000002</v>
      </c>
      <c r="E46" s="72">
        <v>32.805999999999997</v>
      </c>
      <c r="F46" s="72">
        <v>25.504999999999999</v>
      </c>
      <c r="G46" s="100">
        <f t="shared" si="8"/>
        <v>-0.22255075291105286</v>
      </c>
      <c r="H46" s="31"/>
      <c r="O46" s="11"/>
      <c r="P46" s="91" t="s">
        <v>8</v>
      </c>
      <c r="Q46" s="72">
        <v>659.49239999999998</v>
      </c>
      <c r="R46" s="72">
        <v>615.69500000000005</v>
      </c>
      <c r="S46" s="72">
        <v>440.30900000000003</v>
      </c>
      <c r="T46" s="72">
        <v>611.01300000000003</v>
      </c>
      <c r="U46" s="72">
        <v>474.887</v>
      </c>
      <c r="V46" s="100">
        <f t="shared" si="9"/>
        <v>-0.22278740386865747</v>
      </c>
      <c r="W46" s="7"/>
      <c r="X46" s="7"/>
      <c r="Y46" s="7"/>
    </row>
    <row r="47" spans="1:25" s="5" customFormat="1">
      <c r="A47" s="91" t="s">
        <v>9</v>
      </c>
      <c r="B47" s="72">
        <v>29.48</v>
      </c>
      <c r="C47" s="72">
        <v>26.943000000000001</v>
      </c>
      <c r="D47" s="72">
        <v>22.78</v>
      </c>
      <c r="E47" s="72">
        <v>23.193000000000001</v>
      </c>
      <c r="F47" s="72"/>
      <c r="G47" s="100"/>
      <c r="H47" s="31"/>
      <c r="O47" s="11"/>
      <c r="P47" s="91" t="s">
        <v>9</v>
      </c>
      <c r="Q47" s="72">
        <v>541.59140000000002</v>
      </c>
      <c r="R47" s="72">
        <v>495.07799999999997</v>
      </c>
      <c r="S47" s="72">
        <v>426.35500000000002</v>
      </c>
      <c r="T47" s="72">
        <v>433.42700000000002</v>
      </c>
      <c r="U47" s="72"/>
      <c r="V47" s="100"/>
      <c r="W47" s="7"/>
      <c r="X47" s="7"/>
      <c r="Y47" s="7"/>
    </row>
    <row r="48" spans="1:25" s="5" customFormat="1">
      <c r="A48" s="91" t="s">
        <v>10</v>
      </c>
      <c r="B48" s="72">
        <v>26.74</v>
      </c>
      <c r="C48" s="72">
        <v>26.295999999999999</v>
      </c>
      <c r="D48" s="72">
        <v>21.573</v>
      </c>
      <c r="E48" s="72">
        <v>22.812000000000001</v>
      </c>
      <c r="F48" s="72"/>
      <c r="G48" s="100"/>
      <c r="H48" s="31"/>
      <c r="O48" s="11"/>
      <c r="P48" s="91" t="s">
        <v>10</v>
      </c>
      <c r="Q48" s="72">
        <v>492.41719999999998</v>
      </c>
      <c r="R48" s="72">
        <v>496.08600000000001</v>
      </c>
      <c r="S48" s="72">
        <v>408.55</v>
      </c>
      <c r="T48" s="72">
        <v>438.57</v>
      </c>
      <c r="U48" s="72"/>
      <c r="V48" s="100"/>
      <c r="W48" s="7"/>
      <c r="X48" s="7"/>
      <c r="Y48" s="7"/>
    </row>
    <row r="49" spans="1:25" s="6" customFormat="1" ht="13" customHeight="1">
      <c r="A49" s="91" t="s">
        <v>11</v>
      </c>
      <c r="B49" s="72">
        <v>27.8812</v>
      </c>
      <c r="C49" s="72">
        <v>22.151</v>
      </c>
      <c r="D49" s="72">
        <v>19.123000000000001</v>
      </c>
      <c r="E49" s="72">
        <v>22.37</v>
      </c>
      <c r="F49" s="72"/>
      <c r="G49" s="100"/>
      <c r="H49" s="31"/>
      <c r="O49" s="11"/>
      <c r="P49" s="91" t="s">
        <v>11</v>
      </c>
      <c r="Q49" s="72">
        <v>526.74440000000004</v>
      </c>
      <c r="R49" s="72">
        <v>404.13799999999998</v>
      </c>
      <c r="S49" s="72">
        <v>356.53899999999999</v>
      </c>
      <c r="T49" s="72">
        <v>430.06</v>
      </c>
      <c r="U49" s="72"/>
      <c r="V49" s="100"/>
      <c r="W49" s="7"/>
      <c r="X49" s="7"/>
      <c r="Y49" s="7"/>
    </row>
    <row r="50" spans="1:25" s="5" customFormat="1" ht="13" customHeight="1">
      <c r="A50" s="91" t="s">
        <v>12</v>
      </c>
      <c r="B50" s="72">
        <v>25.791399999999999</v>
      </c>
      <c r="C50" s="72">
        <v>21.780999999999999</v>
      </c>
      <c r="D50" s="72">
        <v>18.271999999999998</v>
      </c>
      <c r="E50" s="72">
        <v>19.998000000000001</v>
      </c>
      <c r="F50" s="72"/>
      <c r="G50" s="100"/>
      <c r="H50" s="31"/>
      <c r="O50" s="11"/>
      <c r="P50" s="91" t="s">
        <v>12</v>
      </c>
      <c r="Q50" s="72">
        <v>477.875</v>
      </c>
      <c r="R50" s="72">
        <v>399.74</v>
      </c>
      <c r="S50" s="72">
        <v>338.69900000000001</v>
      </c>
      <c r="T50" s="72">
        <v>384.86</v>
      </c>
      <c r="U50" s="72"/>
      <c r="V50" s="100"/>
      <c r="W50" s="7"/>
      <c r="X50" s="7"/>
      <c r="Y50" s="7"/>
    </row>
    <row r="51" spans="1:25" s="5" customFormat="1" ht="13" customHeight="1">
      <c r="A51" s="91" t="s">
        <v>13</v>
      </c>
      <c r="B51" s="72">
        <v>19.605</v>
      </c>
      <c r="C51" s="72">
        <v>16.983000000000001</v>
      </c>
      <c r="D51" s="72">
        <v>16.481000000000002</v>
      </c>
      <c r="E51" s="72">
        <v>17.998999999999999</v>
      </c>
      <c r="F51" s="72"/>
      <c r="G51" s="100"/>
      <c r="H51" s="31"/>
      <c r="O51" s="11"/>
      <c r="P51" s="91" t="s">
        <v>13</v>
      </c>
      <c r="Q51" s="72">
        <v>354.59899999999999</v>
      </c>
      <c r="R51" s="72">
        <v>309.51600000000002</v>
      </c>
      <c r="S51" s="72">
        <v>307.18700000000001</v>
      </c>
      <c r="T51" s="72">
        <v>340.79</v>
      </c>
      <c r="U51" s="72"/>
      <c r="V51" s="100"/>
      <c r="W51" s="7"/>
      <c r="X51" s="7"/>
      <c r="Y51" s="7"/>
    </row>
    <row r="52" spans="1:25" s="5" customFormat="1" ht="13" customHeight="1">
      <c r="A52" s="91" t="s">
        <v>14</v>
      </c>
      <c r="B52" s="72">
        <v>17.542000000000002</v>
      </c>
      <c r="C52" s="72">
        <v>14.032</v>
      </c>
      <c r="D52" s="72">
        <v>12.760999999999999</v>
      </c>
      <c r="E52" s="72">
        <v>14.534000000000001</v>
      </c>
      <c r="F52" s="72"/>
      <c r="G52" s="222"/>
      <c r="H52" s="31"/>
      <c r="O52" s="11"/>
      <c r="P52" s="91" t="s">
        <v>14</v>
      </c>
      <c r="Q52" s="72">
        <v>316.50700000000001</v>
      </c>
      <c r="R52" s="72">
        <v>252.82300000000001</v>
      </c>
      <c r="S52" s="72">
        <v>235.124</v>
      </c>
      <c r="T52" s="72">
        <v>275.73</v>
      </c>
      <c r="U52" s="72"/>
      <c r="V52" s="222"/>
      <c r="W52" s="7"/>
      <c r="X52" s="7"/>
      <c r="Y52" s="7"/>
    </row>
    <row r="53" spans="1:25" s="5" customFormat="1" ht="13" customHeight="1">
      <c r="A53" s="91" t="s">
        <v>15</v>
      </c>
      <c r="B53" s="72">
        <v>16.8812</v>
      </c>
      <c r="C53" s="72">
        <v>13.768000000000001</v>
      </c>
      <c r="D53" s="72">
        <v>9.8000000000000007</v>
      </c>
      <c r="E53" s="72">
        <v>10.374000000000001</v>
      </c>
      <c r="F53" s="72"/>
      <c r="G53" s="222"/>
      <c r="H53" s="31"/>
      <c r="O53" s="11"/>
      <c r="P53" s="91" t="s">
        <v>15</v>
      </c>
      <c r="Q53" s="72">
        <v>304.25040000000001</v>
      </c>
      <c r="R53" s="72">
        <v>247.071</v>
      </c>
      <c r="S53" s="72">
        <v>177.33</v>
      </c>
      <c r="T53" s="72">
        <v>191.881</v>
      </c>
      <c r="U53" s="72"/>
      <c r="V53" s="222"/>
      <c r="W53" s="7"/>
      <c r="X53" s="7"/>
      <c r="Y53" s="7"/>
    </row>
    <row r="54" spans="1:25" s="5" customFormat="1" ht="13" customHeight="1">
      <c r="A54" s="92" t="s">
        <v>16</v>
      </c>
      <c r="B54" s="72">
        <v>21.895800000000001</v>
      </c>
      <c r="C54" s="72">
        <v>18.079999999999998</v>
      </c>
      <c r="D54" s="72">
        <v>16.224</v>
      </c>
      <c r="E54" s="72">
        <v>17.600000000000001</v>
      </c>
      <c r="F54" s="72"/>
      <c r="G54" s="222"/>
      <c r="H54" s="31"/>
      <c r="K54" s="1"/>
      <c r="O54" s="11"/>
      <c r="P54" s="92" t="s">
        <v>16</v>
      </c>
      <c r="Q54" s="72">
        <v>389.339</v>
      </c>
      <c r="R54" s="72">
        <v>319.322</v>
      </c>
      <c r="S54" s="72">
        <v>293.017</v>
      </c>
      <c r="T54" s="72">
        <v>325.39800000000002</v>
      </c>
      <c r="U54" s="72"/>
      <c r="V54" s="222"/>
      <c r="W54" s="7"/>
      <c r="X54" s="7"/>
      <c r="Y54" s="7"/>
    </row>
    <row r="55" spans="1:25" s="5" customFormat="1" ht="13" customHeight="1">
      <c r="A55" s="93" t="s">
        <v>65</v>
      </c>
      <c r="B55" s="71">
        <f>SUM(B43:B48)</f>
        <v>174.7526</v>
      </c>
      <c r="C55" s="71">
        <f t="shared" ref="C55:E55" si="10">SUM(C43:C48)</f>
        <v>177.179</v>
      </c>
      <c r="D55" s="71">
        <f>SUM(D43:D48)</f>
        <v>139.24699999999999</v>
      </c>
      <c r="E55" s="71">
        <f t="shared" si="10"/>
        <v>142.96700000000001</v>
      </c>
      <c r="F55" s="71"/>
      <c r="G55" s="202"/>
      <c r="K55" s="1"/>
      <c r="P55" s="93" t="s">
        <v>65</v>
      </c>
      <c r="Q55" s="71">
        <f>SUM(Q43:Q48)</f>
        <v>3188.9874</v>
      </c>
      <c r="R55" s="71">
        <f t="shared" ref="R55:T55" si="11">SUM(R43:R48)</f>
        <v>3296.0410000000002</v>
      </c>
      <c r="S55" s="71">
        <f>SUM(S43:S48)</f>
        <v>2580.4400000000005</v>
      </c>
      <c r="T55" s="71">
        <f t="shared" si="11"/>
        <v>2692.19</v>
      </c>
      <c r="U55" s="71"/>
      <c r="V55" s="202"/>
    </row>
    <row r="56" spans="1:25" s="5" customFormat="1" ht="13" customHeight="1">
      <c r="A56" s="93" t="s">
        <v>50</v>
      </c>
      <c r="B56" s="71">
        <f>SUM(B43:B54)</f>
        <v>304.3492</v>
      </c>
      <c r="C56" s="71">
        <f t="shared" ref="C56:E56" si="12">SUM(C43:C54)</f>
        <v>283.97399999999999</v>
      </c>
      <c r="D56" s="71">
        <f t="shared" si="12"/>
        <v>231.90799999999996</v>
      </c>
      <c r="E56" s="71">
        <f t="shared" si="12"/>
        <v>245.84199999999998</v>
      </c>
      <c r="F56" s="71"/>
      <c r="G56" s="202"/>
      <c r="K56" s="1"/>
      <c r="P56" s="93" t="s">
        <v>50</v>
      </c>
      <c r="Q56" s="71">
        <f>SUM(Q43:Q54)</f>
        <v>5558.3021999999992</v>
      </c>
      <c r="R56" s="71">
        <f t="shared" ref="R56:T56" si="13">SUM(R43:R54)</f>
        <v>5228.6509999999998</v>
      </c>
      <c r="S56" s="71">
        <f t="shared" si="13"/>
        <v>4288.3360000000002</v>
      </c>
      <c r="T56" s="71">
        <f t="shared" si="13"/>
        <v>4640.9090000000006</v>
      </c>
      <c r="U56" s="71"/>
      <c r="V56" s="202"/>
    </row>
    <row r="57" spans="1:25" ht="13.5">
      <c r="A57" s="94" t="s">
        <v>51</v>
      </c>
      <c r="B57" s="90"/>
      <c r="C57" s="90"/>
      <c r="D57" s="224">
        <f>D56/C56-1</f>
        <v>-0.18334777127483515</v>
      </c>
      <c r="E57" s="224">
        <f>E56/D56-1</f>
        <v>6.008417130931254E-2</v>
      </c>
      <c r="F57" s="90"/>
      <c r="G57" s="220">
        <f>(F43+F44+F45+F46)/(E43+E44+E45+E46)-1</f>
        <v>-1.8502093603679937E-2</v>
      </c>
      <c r="P57" s="94" t="s">
        <v>51</v>
      </c>
      <c r="Q57" s="90"/>
      <c r="R57" s="90"/>
      <c r="S57" s="224">
        <f>S56/R56-1</f>
        <v>-0.17983892977366434</v>
      </c>
      <c r="T57" s="224">
        <f>T56/S56-1</f>
        <v>8.2216738613765328E-2</v>
      </c>
      <c r="U57" s="90"/>
      <c r="V57" s="220">
        <f>(U43+U44+U45+U46)/(T43+T44+T45+T46)-1</f>
        <v>-2.0962612206507636E-2</v>
      </c>
      <c r="W57" s="7"/>
      <c r="X57" s="7"/>
      <c r="Y57" s="30"/>
    </row>
    <row r="58" spans="1:25">
      <c r="A58" s="6"/>
      <c r="B58" s="61"/>
      <c r="C58" s="61"/>
      <c r="D58" s="64"/>
      <c r="E58" s="64"/>
      <c r="F58" s="64"/>
      <c r="G58" s="63"/>
      <c r="P58" s="6"/>
      <c r="Q58" s="61"/>
      <c r="R58" s="64"/>
      <c r="S58" s="64"/>
      <c r="T58" s="64"/>
      <c r="U58" s="64"/>
      <c r="V58" s="198"/>
      <c r="W58" s="7"/>
      <c r="X58" s="7"/>
      <c r="Y58" s="30"/>
    </row>
    <row r="59" spans="1:25" s="73" customFormat="1" ht="16">
      <c r="A59" s="73" t="s">
        <v>17</v>
      </c>
      <c r="B59" s="83"/>
      <c r="C59" s="83"/>
      <c r="P59" s="73" t="s">
        <v>17</v>
      </c>
      <c r="R59" s="74"/>
      <c r="S59" s="74"/>
      <c r="T59" s="74"/>
      <c r="U59" s="74"/>
      <c r="V59" s="74"/>
    </row>
    <row r="60" spans="1:25" s="73" customFormat="1" ht="16">
      <c r="B60" s="83"/>
      <c r="C60" s="83"/>
      <c r="R60" s="74"/>
      <c r="S60" s="74"/>
      <c r="T60" s="74"/>
      <c r="U60" s="74"/>
      <c r="V60" s="74"/>
    </row>
    <row r="66" spans="5:5" ht="13.5">
      <c r="E66" s="70"/>
    </row>
  </sheetData>
  <sheetProtection selectLockedCells="1" selectUnlockedCells="1"/>
  <mergeCells count="39">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 ref="G41:G42"/>
    <mergeCell ref="U41:U42"/>
    <mergeCell ref="P12:P13"/>
    <mergeCell ref="R12:R13"/>
    <mergeCell ref="V12:V13"/>
    <mergeCell ref="S12:S13"/>
    <mergeCell ref="Q12:Q13"/>
    <mergeCell ref="U12:U13"/>
    <mergeCell ref="T12:T13"/>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s>
  <conditionalFormatting sqref="F43:F54">
    <cfRule type="cellIs" dxfId="63" priority="20" operator="between">
      <formula>0</formula>
      <formula>0</formula>
    </cfRule>
  </conditionalFormatting>
  <conditionalFormatting sqref="U14:U25">
    <cfRule type="cellIs" dxfId="62" priority="24" operator="between">
      <formula>0</formula>
      <formula>0</formula>
    </cfRule>
  </conditionalFormatting>
  <conditionalFormatting sqref="F14:F25">
    <cfRule type="cellIs" dxfId="61" priority="28" operator="between">
      <formula>0</formula>
      <formula>0</formula>
    </cfRule>
  </conditionalFormatting>
  <conditionalFormatting sqref="U43:U54">
    <cfRule type="cellIs" dxfId="60" priority="16" operator="between">
      <formula>0</formula>
      <formula>0</formula>
    </cfRule>
  </conditionalFormatting>
  <conditionalFormatting sqref="G14:G17">
    <cfRule type="cellIs" dxfId="59" priority="12" operator="between">
      <formula>0</formula>
      <formula>0</formula>
    </cfRule>
  </conditionalFormatting>
  <conditionalFormatting sqref="G23:G25">
    <cfRule type="cellIs" dxfId="58" priority="11" operator="between">
      <formula>0</formula>
      <formula>0</formula>
    </cfRule>
  </conditionalFormatting>
  <conditionalFormatting sqref="G18:G22">
    <cfRule type="cellIs" dxfId="57" priority="10" operator="between">
      <formula>0</formula>
      <formula>0</formula>
    </cfRule>
  </conditionalFormatting>
  <conditionalFormatting sqref="V14:V17">
    <cfRule type="cellIs" dxfId="56" priority="9" operator="between">
      <formula>0</formula>
      <formula>0</formula>
    </cfRule>
  </conditionalFormatting>
  <conditionalFormatting sqref="V23:V25">
    <cfRule type="cellIs" dxfId="55" priority="8" operator="between">
      <formula>0</formula>
      <formula>0</formula>
    </cfRule>
  </conditionalFormatting>
  <conditionalFormatting sqref="V18:V22">
    <cfRule type="cellIs" dxfId="54" priority="7" operator="between">
      <formula>0</formula>
      <formula>0</formula>
    </cfRule>
  </conditionalFormatting>
  <conditionalFormatting sqref="V43:V46">
    <cfRule type="cellIs" dxfId="53" priority="6" operator="between">
      <formula>0</formula>
      <formula>0</formula>
    </cfRule>
  </conditionalFormatting>
  <conditionalFormatting sqref="V52:V54">
    <cfRule type="cellIs" dxfId="52" priority="5" operator="between">
      <formula>0</formula>
      <formula>0</formula>
    </cfRule>
  </conditionalFormatting>
  <conditionalFormatting sqref="V47:V51">
    <cfRule type="cellIs" dxfId="51" priority="4" operator="between">
      <formula>0</formula>
      <formula>0</formula>
    </cfRule>
  </conditionalFormatting>
  <conditionalFormatting sqref="G43:G46">
    <cfRule type="cellIs" dxfId="50" priority="3" operator="between">
      <formula>0</formula>
      <formula>0</formula>
    </cfRule>
  </conditionalFormatting>
  <conditionalFormatting sqref="G52:G54">
    <cfRule type="cellIs" dxfId="49" priority="2" operator="between">
      <formula>0</formula>
      <formula>0</formula>
    </cfRule>
  </conditionalFormatting>
  <conditionalFormatting sqref="G47:G51">
    <cfRule type="cellIs" dxfId="48"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T67"/>
  <sheetViews>
    <sheetView zoomScale="90" zoomScaleNormal="90" workbookViewId="0">
      <selection activeCell="A10" sqref="A10"/>
    </sheetView>
  </sheetViews>
  <sheetFormatPr baseColWidth="10" defaultColWidth="11.54296875" defaultRowHeight="12.5"/>
  <cols>
    <col min="1" max="1" width="11" style="1" customWidth="1"/>
    <col min="2" max="2" width="6" style="12" customWidth="1"/>
    <col min="3" max="3" width="11" style="1" customWidth="1"/>
    <col min="4" max="4" width="9.26953125" style="1" customWidth="1"/>
    <col min="5" max="7" width="9" style="1" customWidth="1"/>
    <col min="8" max="8" width="10.453125" style="1" customWidth="1"/>
    <col min="9" max="9" width="17.7265625" style="1" customWidth="1"/>
    <col min="10" max="10" width="15" style="1" customWidth="1"/>
    <col min="11" max="11" width="9" style="1" customWidth="1"/>
    <col min="12" max="12" width="9.81640625" style="1" customWidth="1"/>
    <col min="13" max="13" width="9.453125" style="1" customWidth="1"/>
    <col min="14" max="14" width="9" style="1" customWidth="1"/>
    <col min="15" max="15" width="8.54296875" style="1" customWidth="1"/>
    <col min="16" max="16" width="7" style="1" customWidth="1"/>
    <col min="17" max="16384" width="11.54296875" style="1"/>
  </cols>
  <sheetData>
    <row r="1" spans="1:16">
      <c r="J1" s="299"/>
      <c r="K1" s="299"/>
    </row>
    <row r="6" spans="1:16" ht="16">
      <c r="A6" s="73"/>
      <c r="B6" s="114"/>
      <c r="C6" s="73"/>
      <c r="D6" s="73"/>
      <c r="E6" s="73"/>
      <c r="F6" s="73"/>
      <c r="G6" s="73"/>
      <c r="H6" s="73"/>
      <c r="I6" s="73"/>
      <c r="J6" s="73"/>
      <c r="K6" s="73"/>
      <c r="L6" s="73"/>
      <c r="M6" s="73"/>
      <c r="N6" s="73"/>
    </row>
    <row r="7" spans="1:16" ht="18.5">
      <c r="A7" s="75" t="s">
        <v>20</v>
      </c>
      <c r="B7" s="115"/>
      <c r="C7" s="75"/>
      <c r="D7" s="76"/>
      <c r="E7" s="76"/>
      <c r="F7" s="76"/>
      <c r="G7" s="76"/>
      <c r="H7" s="76"/>
      <c r="I7" s="76"/>
      <c r="J7" s="76"/>
      <c r="K7" s="76"/>
      <c r="L7" s="76"/>
      <c r="M7" s="76"/>
      <c r="N7" s="76"/>
      <c r="O7" s="4"/>
      <c r="P7" s="14" t="s">
        <v>21</v>
      </c>
    </row>
    <row r="8" spans="1:16" ht="17.25" customHeight="1">
      <c r="A8" s="300" t="s">
        <v>49</v>
      </c>
      <c r="B8" s="300"/>
      <c r="C8" s="300"/>
      <c r="D8" s="300"/>
      <c r="E8" s="300"/>
      <c r="F8" s="300"/>
      <c r="G8" s="300"/>
      <c r="H8" s="300"/>
      <c r="I8" s="300"/>
      <c r="J8" s="73"/>
      <c r="K8" s="73"/>
      <c r="L8" s="73"/>
      <c r="M8" s="73"/>
      <c r="N8" s="73"/>
    </row>
    <row r="9" spans="1:16" ht="16">
      <c r="A9" s="73"/>
      <c r="B9" s="114"/>
      <c r="C9" s="73"/>
      <c r="D9" s="73"/>
      <c r="E9" s="73"/>
      <c r="F9" s="73"/>
      <c r="G9" s="73"/>
      <c r="H9" s="73"/>
      <c r="I9" s="73"/>
      <c r="J9" s="73"/>
      <c r="K9" s="73"/>
      <c r="L9" s="73"/>
      <c r="M9" s="73"/>
      <c r="N9" s="73"/>
    </row>
    <row r="10" spans="1:16" s="15" customFormat="1" ht="18.5">
      <c r="A10" s="116" t="s">
        <v>22</v>
      </c>
      <c r="B10" s="117"/>
      <c r="C10" s="118"/>
      <c r="D10" s="119"/>
      <c r="E10" s="119"/>
      <c r="F10" s="119"/>
      <c r="G10" s="119"/>
      <c r="H10" s="120"/>
      <c r="I10" s="121"/>
      <c r="J10" s="122" t="s">
        <v>59</v>
      </c>
      <c r="K10" s="123"/>
      <c r="L10" s="123"/>
      <c r="M10" s="123"/>
      <c r="N10" s="123"/>
      <c r="O10" s="16"/>
      <c r="P10" s="5"/>
    </row>
    <row r="11" spans="1:16" s="5" customFormat="1" ht="16.399999999999999" customHeight="1">
      <c r="A11" s="301" t="s">
        <v>23</v>
      </c>
      <c r="B11" s="301"/>
      <c r="C11" s="301"/>
      <c r="D11" s="301"/>
      <c r="E11" s="301"/>
      <c r="F11" s="301"/>
      <c r="G11" s="301"/>
      <c r="H11" s="301"/>
      <c r="I11" s="301"/>
      <c r="J11" s="124"/>
      <c r="K11" s="124"/>
      <c r="L11" s="124"/>
      <c r="M11" s="124"/>
      <c r="N11" s="124"/>
      <c r="O11" s="17"/>
    </row>
    <row r="12" spans="1:16" s="18" customFormat="1" ht="30.65" customHeight="1">
      <c r="A12" s="161" t="s">
        <v>47</v>
      </c>
      <c r="B12" s="162" t="s">
        <v>24</v>
      </c>
      <c r="C12" s="163" t="s">
        <v>96</v>
      </c>
      <c r="D12" s="164">
        <v>2023</v>
      </c>
      <c r="E12" s="164">
        <v>2024</v>
      </c>
      <c r="F12" s="164">
        <v>2025</v>
      </c>
      <c r="G12" s="164">
        <v>2026</v>
      </c>
      <c r="H12" s="165" t="s">
        <v>97</v>
      </c>
      <c r="I12" s="70"/>
      <c r="J12" s="70"/>
      <c r="K12" s="70"/>
      <c r="L12" s="70"/>
      <c r="M12" s="70"/>
      <c r="N12" s="70"/>
      <c r="O12" s="5"/>
      <c r="P12" s="5"/>
    </row>
    <row r="13" spans="1:16" s="22" customFormat="1" ht="11.5" customHeight="1">
      <c r="A13" s="91" t="s">
        <v>25</v>
      </c>
      <c r="B13" s="127">
        <v>1</v>
      </c>
      <c r="C13" s="126">
        <v>7.0640000000000001</v>
      </c>
      <c r="D13" s="126">
        <v>8.58</v>
      </c>
      <c r="E13" s="181">
        <v>9.2200000000000006</v>
      </c>
      <c r="F13" s="181">
        <v>10.74</v>
      </c>
      <c r="G13" s="181">
        <v>10.36</v>
      </c>
      <c r="H13" s="100">
        <f>G13/F13-1</f>
        <v>-3.5381750465549366E-2</v>
      </c>
      <c r="I13" s="70"/>
      <c r="J13" s="70"/>
      <c r="K13" s="70"/>
      <c r="L13" s="70"/>
      <c r="M13" s="70"/>
      <c r="N13" s="70"/>
      <c r="O13" s="5"/>
      <c r="P13" s="5"/>
    </row>
    <row r="14" spans="1:16" s="22" customFormat="1" ht="11.5" customHeight="1">
      <c r="A14" s="152"/>
      <c r="B14" s="127">
        <v>2</v>
      </c>
      <c r="C14" s="126">
        <v>7.032</v>
      </c>
      <c r="D14" s="126">
        <v>8.43</v>
      </c>
      <c r="E14" s="181">
        <v>9.1300000000000008</v>
      </c>
      <c r="F14" s="181">
        <v>10.64</v>
      </c>
      <c r="G14" s="181">
        <v>10.33</v>
      </c>
      <c r="H14" s="208">
        <f t="shared" ref="H14:H35" si="0">G14/F14-1</f>
        <v>-2.9135338345864681E-2</v>
      </c>
      <c r="I14" s="70"/>
      <c r="J14" s="70"/>
      <c r="K14" s="70"/>
      <c r="L14" s="70"/>
      <c r="M14" s="70"/>
      <c r="N14" s="70"/>
      <c r="O14" s="5"/>
      <c r="P14" s="5"/>
    </row>
    <row r="15" spans="1:16" s="22" customFormat="1" ht="11.5" customHeight="1">
      <c r="A15" s="152"/>
      <c r="B15" s="127">
        <v>3</v>
      </c>
      <c r="C15" s="126">
        <v>6.9580000000000002</v>
      </c>
      <c r="D15" s="126">
        <v>8.3699999999999992</v>
      </c>
      <c r="E15" s="181">
        <v>9.07</v>
      </c>
      <c r="F15" s="181">
        <v>10.57</v>
      </c>
      <c r="G15" s="181">
        <v>10.3</v>
      </c>
      <c r="H15" s="208">
        <f t="shared" si="0"/>
        <v>-2.554399243140959E-2</v>
      </c>
      <c r="I15" s="70"/>
      <c r="J15" s="70"/>
      <c r="K15" s="70"/>
      <c r="L15" s="70"/>
      <c r="M15" s="70"/>
      <c r="N15" s="70"/>
      <c r="O15" s="5"/>
      <c r="P15" s="5"/>
    </row>
    <row r="16" spans="1:16" s="22" customFormat="1" ht="11.5" customHeight="1">
      <c r="A16" s="153"/>
      <c r="B16" s="128">
        <v>4</v>
      </c>
      <c r="C16" s="126">
        <v>6.91</v>
      </c>
      <c r="D16" s="129">
        <v>8.2899999999999991</v>
      </c>
      <c r="E16" s="182">
        <v>8.9</v>
      </c>
      <c r="F16" s="182">
        <v>10.45</v>
      </c>
      <c r="G16" s="182">
        <v>10.26</v>
      </c>
      <c r="H16" s="209">
        <f t="shared" si="0"/>
        <v>-1.8181818181818188E-2</v>
      </c>
      <c r="I16" s="70"/>
      <c r="J16" s="70"/>
      <c r="K16" s="70"/>
      <c r="L16" s="70"/>
      <c r="M16" s="70"/>
      <c r="N16" s="70"/>
      <c r="O16" s="5"/>
      <c r="P16" s="5"/>
    </row>
    <row r="17" spans="1:20" s="22" customFormat="1" ht="11.5" customHeight="1">
      <c r="A17" s="152" t="s">
        <v>26</v>
      </c>
      <c r="B17" s="125">
        <v>5</v>
      </c>
      <c r="C17" s="130">
        <v>6.8579999999999997</v>
      </c>
      <c r="D17" s="130">
        <v>8.18</v>
      </c>
      <c r="E17" s="183">
        <v>8.77</v>
      </c>
      <c r="F17" s="183">
        <v>10.38</v>
      </c>
      <c r="G17" s="183">
        <v>10.18</v>
      </c>
      <c r="H17" s="210">
        <f t="shared" si="0"/>
        <v>-1.9267822736030893E-2</v>
      </c>
      <c r="I17" s="70"/>
      <c r="J17" s="70"/>
      <c r="K17" s="70"/>
      <c r="L17" s="70"/>
      <c r="M17" s="70"/>
      <c r="N17" s="70"/>
      <c r="O17" s="5"/>
      <c r="P17" s="5"/>
    </row>
    <row r="18" spans="1:20" s="22" customFormat="1" ht="11.5" customHeight="1">
      <c r="A18" s="152"/>
      <c r="B18" s="127">
        <v>6</v>
      </c>
      <c r="C18" s="126">
        <v>6.81</v>
      </c>
      <c r="D18" s="126">
        <v>8.15</v>
      </c>
      <c r="E18" s="181">
        <v>8.6999999999999993</v>
      </c>
      <c r="F18" s="181">
        <v>10.36</v>
      </c>
      <c r="G18" s="181">
        <v>10.28</v>
      </c>
      <c r="H18" s="208">
        <f t="shared" si="0"/>
        <v>-7.7220077220077066E-3</v>
      </c>
      <c r="I18" s="70"/>
      <c r="J18" s="70"/>
      <c r="K18" s="70"/>
      <c r="L18" s="70"/>
      <c r="M18" s="70"/>
      <c r="N18" s="70"/>
      <c r="O18" s="5"/>
      <c r="P18" s="5"/>
    </row>
    <row r="19" spans="1:20" s="22" customFormat="1" ht="11.5" customHeight="1">
      <c r="A19" s="152"/>
      <c r="B19" s="127">
        <v>7</v>
      </c>
      <c r="C19" s="126">
        <v>6.8179999999999996</v>
      </c>
      <c r="D19" s="126">
        <v>8.17</v>
      </c>
      <c r="E19" s="181">
        <v>8.76</v>
      </c>
      <c r="F19" s="181">
        <v>10.26</v>
      </c>
      <c r="G19" s="181">
        <v>10.27</v>
      </c>
      <c r="H19" s="208">
        <f t="shared" si="0"/>
        <v>9.746588693957392E-4</v>
      </c>
      <c r="I19" s="83"/>
      <c r="J19" s="83"/>
      <c r="K19" s="83"/>
      <c r="L19" s="83"/>
      <c r="M19" s="83"/>
      <c r="N19" s="83"/>
      <c r="O19" s="6"/>
      <c r="P19" s="6"/>
    </row>
    <row r="20" spans="1:20" s="22" customFormat="1" ht="11.5" customHeight="1">
      <c r="A20" s="153"/>
      <c r="B20" s="128">
        <v>8</v>
      </c>
      <c r="C20" s="129">
        <v>6.86</v>
      </c>
      <c r="D20" s="129">
        <v>8.1199999999999992</v>
      </c>
      <c r="E20" s="182">
        <v>8.81</v>
      </c>
      <c r="F20" s="182">
        <v>10.33</v>
      </c>
      <c r="G20" s="182">
        <v>10.220000000000001</v>
      </c>
      <c r="H20" s="209">
        <f t="shared" si="0"/>
        <v>-1.0648596321393922E-2</v>
      </c>
      <c r="I20" s="70"/>
      <c r="J20" s="70"/>
      <c r="K20" s="70"/>
      <c r="L20" s="70"/>
      <c r="M20" s="70"/>
      <c r="N20" s="70"/>
      <c r="O20" s="5"/>
      <c r="P20" s="5"/>
    </row>
    <row r="21" spans="1:20" s="22" customFormat="1" ht="11.5" customHeight="1">
      <c r="A21" s="152" t="s">
        <v>7</v>
      </c>
      <c r="B21" s="127">
        <v>9</v>
      </c>
      <c r="C21" s="126">
        <v>6.93</v>
      </c>
      <c r="D21" s="126">
        <v>8.18</v>
      </c>
      <c r="E21" s="181">
        <v>9.06</v>
      </c>
      <c r="F21" s="181">
        <v>10.33</v>
      </c>
      <c r="G21" s="181">
        <v>10.39</v>
      </c>
      <c r="H21" s="208">
        <f t="shared" si="0"/>
        <v>5.8083252662148865E-3</v>
      </c>
      <c r="I21" s="70"/>
      <c r="J21" s="70"/>
      <c r="K21" s="70"/>
      <c r="L21" s="70"/>
      <c r="M21" s="70"/>
      <c r="N21" s="70"/>
      <c r="O21" s="5"/>
      <c r="P21" s="5"/>
    </row>
    <row r="22" spans="1:20" s="22" customFormat="1" ht="11.5" customHeight="1">
      <c r="A22" s="152"/>
      <c r="B22" s="127">
        <v>10</v>
      </c>
      <c r="C22" s="126">
        <v>6.992</v>
      </c>
      <c r="D22" s="126">
        <v>8.2799999999999994</v>
      </c>
      <c r="E22" s="181">
        <v>9.1999999999999993</v>
      </c>
      <c r="F22" s="181">
        <v>10.38</v>
      </c>
      <c r="G22" s="181">
        <v>10.54</v>
      </c>
      <c r="H22" s="208">
        <f t="shared" si="0"/>
        <v>1.5414258188824581E-2</v>
      </c>
      <c r="I22" s="70"/>
      <c r="J22" s="70"/>
      <c r="K22" s="70"/>
      <c r="L22" s="70"/>
      <c r="M22" s="70"/>
      <c r="N22" s="70"/>
      <c r="O22" s="5"/>
      <c r="P22" s="5"/>
    </row>
    <row r="23" spans="1:20" s="22" customFormat="1" ht="11.5" customHeight="1">
      <c r="A23" s="152"/>
      <c r="B23" s="127">
        <v>11</v>
      </c>
      <c r="C23" s="126">
        <v>7.0620000000000003</v>
      </c>
      <c r="D23" s="126">
        <v>8.39</v>
      </c>
      <c r="E23" s="181">
        <v>9.48</v>
      </c>
      <c r="F23" s="181">
        <v>10.49</v>
      </c>
      <c r="G23" s="181">
        <v>10.83</v>
      </c>
      <c r="H23" s="208">
        <f t="shared" si="0"/>
        <v>3.2411820781696798E-2</v>
      </c>
      <c r="I23" s="70"/>
      <c r="J23" s="70"/>
      <c r="K23" s="70"/>
      <c r="L23" s="70"/>
      <c r="M23" s="70"/>
      <c r="N23" s="70"/>
      <c r="O23" s="5"/>
      <c r="P23" s="5"/>
    </row>
    <row r="24" spans="1:20" s="22" customFormat="1" ht="11.5" customHeight="1">
      <c r="A24" s="153"/>
      <c r="B24" s="128">
        <v>12</v>
      </c>
      <c r="C24" s="126">
        <v>7.1459999999999999</v>
      </c>
      <c r="D24" s="126">
        <v>8.59</v>
      </c>
      <c r="E24" s="181">
        <v>9.7200000000000006</v>
      </c>
      <c r="F24" s="181">
        <v>10.58</v>
      </c>
      <c r="G24" s="181">
        <v>10.95</v>
      </c>
      <c r="H24" s="209">
        <f t="shared" si="0"/>
        <v>3.4971644612476371E-2</v>
      </c>
      <c r="I24" s="70"/>
      <c r="J24" s="70"/>
      <c r="K24" s="70"/>
      <c r="L24" s="70"/>
      <c r="M24" s="70"/>
      <c r="N24" s="70"/>
      <c r="O24" s="5"/>
      <c r="P24" s="5"/>
    </row>
    <row r="25" spans="1:20" s="22" customFormat="1" ht="11.5" customHeight="1">
      <c r="A25" s="152" t="s">
        <v>8</v>
      </c>
      <c r="B25" s="125">
        <v>13</v>
      </c>
      <c r="C25" s="130">
        <v>7.12</v>
      </c>
      <c r="D25" s="131">
        <v>8.65</v>
      </c>
      <c r="E25" s="184">
        <v>9.7200000000000006</v>
      </c>
      <c r="F25" s="184">
        <v>10.79</v>
      </c>
      <c r="G25" s="184">
        <v>10.95</v>
      </c>
      <c r="H25" s="210">
        <f t="shared" si="0"/>
        <v>1.4828544949026856E-2</v>
      </c>
      <c r="I25" s="73"/>
      <c r="J25" s="73"/>
      <c r="K25" s="73"/>
      <c r="L25" s="73"/>
      <c r="M25" s="73"/>
      <c r="N25" s="73"/>
      <c r="O25" s="1"/>
      <c r="P25" s="1"/>
    </row>
    <row r="26" spans="1:20" s="22" customFormat="1" ht="11.5" customHeight="1">
      <c r="A26" s="152"/>
      <c r="B26" s="127">
        <v>14</v>
      </c>
      <c r="C26" s="126">
        <v>7.1820000000000004</v>
      </c>
      <c r="D26" s="132">
        <v>8.68</v>
      </c>
      <c r="E26" s="185">
        <v>9.6999999999999993</v>
      </c>
      <c r="F26" s="185">
        <v>11.02</v>
      </c>
      <c r="G26" s="185">
        <v>10.88</v>
      </c>
      <c r="H26" s="208">
        <f t="shared" si="0"/>
        <v>-1.270417422867498E-2</v>
      </c>
      <c r="I26" s="201"/>
      <c r="J26" s="73"/>
      <c r="K26" s="73"/>
      <c r="L26" s="73"/>
      <c r="M26" s="73"/>
      <c r="N26" s="73"/>
      <c r="O26" s="1"/>
      <c r="P26" s="1"/>
      <c r="T26" s="113"/>
    </row>
    <row r="27" spans="1:20" s="22" customFormat="1" ht="11.5" customHeight="1">
      <c r="A27" s="152"/>
      <c r="B27" s="127">
        <v>15</v>
      </c>
      <c r="C27" s="126">
        <v>7.2</v>
      </c>
      <c r="D27" s="132">
        <v>8.65</v>
      </c>
      <c r="E27" s="185">
        <v>9.75</v>
      </c>
      <c r="F27" s="185">
        <v>10.97</v>
      </c>
      <c r="G27" s="185">
        <v>10.85</v>
      </c>
      <c r="H27" s="208">
        <f t="shared" si="0"/>
        <v>-1.0938924339106704E-2</v>
      </c>
      <c r="I27" s="73"/>
      <c r="J27" s="70"/>
      <c r="K27" s="73"/>
      <c r="L27" s="73"/>
      <c r="M27" s="73"/>
      <c r="N27" s="70"/>
      <c r="O27" s="5"/>
      <c r="P27" s="1"/>
    </row>
    <row r="28" spans="1:20" s="22" customFormat="1" ht="11.5" customHeight="1">
      <c r="A28" s="153"/>
      <c r="B28" s="128">
        <v>16</v>
      </c>
      <c r="C28" s="129">
        <v>7.1879999999999997</v>
      </c>
      <c r="D28" s="133">
        <v>8.61</v>
      </c>
      <c r="E28" s="186">
        <v>9.77</v>
      </c>
      <c r="F28" s="186">
        <v>10.9</v>
      </c>
      <c r="G28" s="186">
        <v>10.74</v>
      </c>
      <c r="H28" s="209">
        <f t="shared" si="0"/>
        <v>-1.4678899082568808E-2</v>
      </c>
      <c r="I28" s="134"/>
      <c r="J28" s="70"/>
      <c r="K28" s="134"/>
      <c r="L28" s="134"/>
      <c r="M28" s="134"/>
      <c r="N28" s="70"/>
      <c r="O28" s="5"/>
      <c r="P28" s="1"/>
    </row>
    <row r="29" spans="1:20" s="22" customFormat="1" ht="11.5" customHeight="1">
      <c r="A29" s="154" t="s">
        <v>9</v>
      </c>
      <c r="B29" s="127">
        <v>17</v>
      </c>
      <c r="C29" s="126">
        <v>7.1420000000000003</v>
      </c>
      <c r="D29" s="132">
        <v>8.64</v>
      </c>
      <c r="E29" s="185">
        <v>9.84</v>
      </c>
      <c r="F29" s="185">
        <v>10.81</v>
      </c>
      <c r="G29" s="185">
        <v>10.72</v>
      </c>
      <c r="H29" s="208">
        <f t="shared" si="0"/>
        <v>-8.3256244218316011E-3</v>
      </c>
      <c r="I29" s="302"/>
      <c r="J29" s="302"/>
      <c r="K29" s="302"/>
      <c r="L29" s="302"/>
      <c r="M29" s="302"/>
      <c r="N29" s="302" t="s">
        <v>27</v>
      </c>
      <c r="O29" s="299"/>
      <c r="P29" s="299"/>
    </row>
    <row r="30" spans="1:20" s="22" customFormat="1" ht="11.5" customHeight="1">
      <c r="A30" s="155"/>
      <c r="B30" s="127">
        <v>18</v>
      </c>
      <c r="C30" s="126">
        <v>7.1079999999999997</v>
      </c>
      <c r="D30" s="135">
        <v>8.59</v>
      </c>
      <c r="E30" s="187">
        <v>9.8699999999999992</v>
      </c>
      <c r="F30" s="187">
        <v>10.83</v>
      </c>
      <c r="G30" s="187">
        <v>10.83</v>
      </c>
      <c r="H30" s="208">
        <f t="shared" si="0"/>
        <v>0</v>
      </c>
      <c r="I30" s="70"/>
      <c r="J30" s="136"/>
      <c r="K30" s="70"/>
      <c r="L30" s="70"/>
      <c r="M30" s="70"/>
      <c r="N30" s="70"/>
      <c r="O30" s="5"/>
      <c r="P30" s="5"/>
    </row>
    <row r="31" spans="1:20" s="22" customFormat="1" ht="11.5" customHeight="1">
      <c r="A31" s="91"/>
      <c r="B31" s="127">
        <v>19</v>
      </c>
      <c r="C31" s="126">
        <v>7.1280000000000001</v>
      </c>
      <c r="D31" s="137">
        <v>8.6199999999999992</v>
      </c>
      <c r="E31" s="188">
        <v>9.84</v>
      </c>
      <c r="F31" s="188">
        <v>10.77</v>
      </c>
      <c r="G31" s="188">
        <v>10.95</v>
      </c>
      <c r="H31" s="208">
        <f t="shared" si="0"/>
        <v>1.6713091922005541E-2</v>
      </c>
      <c r="I31" s="84"/>
      <c r="J31" s="84"/>
      <c r="K31" s="70"/>
      <c r="L31" s="70"/>
      <c r="M31" s="70"/>
      <c r="N31" s="70"/>
      <c r="O31" s="5"/>
      <c r="P31" s="5"/>
    </row>
    <row r="32" spans="1:20" s="22" customFormat="1" ht="11.5" customHeight="1">
      <c r="A32" s="152"/>
      <c r="B32" s="127">
        <v>20</v>
      </c>
      <c r="C32" s="126">
        <v>7.11</v>
      </c>
      <c r="D32" s="138">
        <v>8.58</v>
      </c>
      <c r="E32" s="189">
        <v>9.8800000000000008</v>
      </c>
      <c r="F32" s="189">
        <v>10.73</v>
      </c>
      <c r="G32" s="189">
        <v>11.11</v>
      </c>
      <c r="H32" s="208">
        <f t="shared" si="0"/>
        <v>3.541472506989729E-2</v>
      </c>
      <c r="I32" s="84"/>
      <c r="J32" s="84"/>
      <c r="K32" s="139"/>
      <c r="L32" s="70"/>
      <c r="M32" s="70"/>
      <c r="N32" s="70"/>
      <c r="O32" s="5"/>
      <c r="P32" s="5"/>
    </row>
    <row r="33" spans="1:16" s="22" customFormat="1" ht="11.5" customHeight="1">
      <c r="A33" s="153"/>
      <c r="B33" s="128">
        <v>21</v>
      </c>
      <c r="C33" s="126">
        <v>7.0860000000000003</v>
      </c>
      <c r="D33" s="140">
        <v>8.56</v>
      </c>
      <c r="E33" s="190">
        <v>9.84</v>
      </c>
      <c r="F33" s="190">
        <v>10.72</v>
      </c>
      <c r="G33" s="190">
        <v>11.12</v>
      </c>
      <c r="H33" s="209">
        <f t="shared" si="0"/>
        <v>3.731343283582067E-2</v>
      </c>
      <c r="I33" s="84"/>
      <c r="J33" s="84"/>
      <c r="K33" s="139"/>
      <c r="L33" s="70"/>
      <c r="M33" s="70"/>
      <c r="N33" s="70"/>
      <c r="O33" s="5"/>
      <c r="P33" s="5"/>
    </row>
    <row r="34" spans="1:16" s="22" customFormat="1" ht="11.5" customHeight="1">
      <c r="A34" s="152" t="s">
        <v>10</v>
      </c>
      <c r="B34" s="125">
        <v>22</v>
      </c>
      <c r="C34" s="130">
        <v>7.1</v>
      </c>
      <c r="D34" s="141">
        <v>8.57</v>
      </c>
      <c r="E34" s="191">
        <v>9.8699999999999992</v>
      </c>
      <c r="F34" s="191">
        <v>10.74</v>
      </c>
      <c r="G34" s="191">
        <v>10.98</v>
      </c>
      <c r="H34" s="210">
        <f t="shared" si="0"/>
        <v>2.2346368715083775E-2</v>
      </c>
      <c r="I34" s="142"/>
      <c r="J34" s="142"/>
      <c r="K34" s="142"/>
      <c r="L34" s="143"/>
      <c r="M34" s="70"/>
      <c r="N34" s="70"/>
      <c r="O34" s="5"/>
      <c r="P34" s="5"/>
    </row>
    <row r="35" spans="1:16" s="22" customFormat="1" ht="11.5" customHeight="1">
      <c r="A35" s="152"/>
      <c r="B35" s="127">
        <v>23</v>
      </c>
      <c r="C35" s="126">
        <v>7.0739999999999998</v>
      </c>
      <c r="D35" s="138">
        <v>8.58</v>
      </c>
      <c r="E35" s="189">
        <v>9.89</v>
      </c>
      <c r="F35" s="189">
        <v>10.66</v>
      </c>
      <c r="G35" s="189">
        <v>10.88</v>
      </c>
      <c r="H35" s="208">
        <f t="shared" si="0"/>
        <v>2.0637898686679312E-2</v>
      </c>
      <c r="I35" s="201"/>
      <c r="J35" s="139"/>
      <c r="K35" s="139"/>
      <c r="L35" s="70"/>
      <c r="M35" s="70"/>
      <c r="N35" s="70"/>
      <c r="O35" s="5"/>
      <c r="P35" s="5"/>
    </row>
    <row r="36" spans="1:16" s="22" customFormat="1" ht="11.5" customHeight="1">
      <c r="A36" s="152"/>
      <c r="B36" s="127">
        <v>24</v>
      </c>
      <c r="C36" s="126">
        <v>7.0819999999999999</v>
      </c>
      <c r="D36" s="138">
        <v>8.58</v>
      </c>
      <c r="E36" s="189">
        <v>9.91</v>
      </c>
      <c r="F36" s="189">
        <v>10.54</v>
      </c>
      <c r="G36" s="189"/>
      <c r="H36" s="208"/>
      <c r="I36" s="144"/>
      <c r="J36" s="144"/>
      <c r="K36" s="144"/>
      <c r="L36" s="145"/>
      <c r="M36" s="70"/>
      <c r="N36" s="70"/>
      <c r="O36" s="5"/>
      <c r="P36" s="5"/>
    </row>
    <row r="37" spans="1:16" s="22" customFormat="1" ht="11.5" customHeight="1">
      <c r="A37" s="153"/>
      <c r="B37" s="128">
        <v>25</v>
      </c>
      <c r="C37" s="129">
        <v>7.0780000000000003</v>
      </c>
      <c r="D37" s="140">
        <v>8.61</v>
      </c>
      <c r="E37" s="190">
        <v>9.75</v>
      </c>
      <c r="F37" s="190">
        <v>10.39</v>
      </c>
      <c r="G37" s="190"/>
      <c r="H37" s="209"/>
      <c r="I37" s="65"/>
      <c r="J37" s="139"/>
      <c r="K37" s="139"/>
      <c r="L37" s="70"/>
      <c r="M37" s="70"/>
      <c r="N37" s="70"/>
      <c r="O37" s="5"/>
      <c r="P37" s="5"/>
    </row>
    <row r="38" spans="1:16" s="22" customFormat="1" ht="18" customHeight="1">
      <c r="A38" s="152" t="s">
        <v>29</v>
      </c>
      <c r="B38" s="127">
        <v>26</v>
      </c>
      <c r="C38" s="126">
        <v>7.0979999999999999</v>
      </c>
      <c r="D38" s="138">
        <v>8.6</v>
      </c>
      <c r="E38" s="189">
        <v>9.67</v>
      </c>
      <c r="F38" s="189">
        <v>10.18</v>
      </c>
      <c r="G38" s="189"/>
      <c r="H38" s="210"/>
      <c r="I38" s="139"/>
      <c r="J38" s="139"/>
      <c r="K38" s="73" t="s">
        <v>28</v>
      </c>
      <c r="L38" s="83"/>
      <c r="M38" s="83"/>
      <c r="N38" s="83"/>
      <c r="O38" s="6"/>
      <c r="P38" s="6"/>
    </row>
    <row r="39" spans="1:16" s="22" customFormat="1" ht="11.5" customHeight="1">
      <c r="A39" s="152"/>
      <c r="B39" s="127">
        <v>27</v>
      </c>
      <c r="C39" s="126">
        <v>7.1059999999999999</v>
      </c>
      <c r="D39" s="138">
        <v>8.58</v>
      </c>
      <c r="E39" s="189">
        <v>9.6199999999999992</v>
      </c>
      <c r="F39" s="189">
        <v>10.11</v>
      </c>
      <c r="G39" s="189"/>
      <c r="H39" s="208"/>
      <c r="I39" s="70"/>
      <c r="J39" s="136"/>
      <c r="K39" s="146"/>
      <c r="L39" s="70"/>
      <c r="M39" s="70"/>
      <c r="N39" s="70"/>
      <c r="O39" s="5"/>
      <c r="P39" s="5"/>
    </row>
    <row r="40" spans="1:16" s="22" customFormat="1" ht="11.5" customHeight="1">
      <c r="A40" s="152"/>
      <c r="B40" s="127">
        <v>28</v>
      </c>
      <c r="C40" s="126">
        <v>7.1059999999999999</v>
      </c>
      <c r="D40" s="138">
        <v>8.59</v>
      </c>
      <c r="E40" s="189">
        <v>9.67</v>
      </c>
      <c r="F40" s="189">
        <v>10.029999999999999</v>
      </c>
      <c r="G40" s="189"/>
      <c r="H40" s="208"/>
      <c r="I40" s="70"/>
      <c r="J40" s="70"/>
      <c r="K40" s="146"/>
      <c r="L40" s="70"/>
      <c r="M40" s="70"/>
      <c r="N40" s="70"/>
      <c r="O40" s="5"/>
      <c r="P40" s="5"/>
    </row>
    <row r="41" spans="1:16" s="22" customFormat="1" ht="11.5" customHeight="1">
      <c r="A41" s="152"/>
      <c r="B41" s="127">
        <v>29</v>
      </c>
      <c r="C41" s="126">
        <v>7.1420000000000003</v>
      </c>
      <c r="D41" s="138">
        <v>8.5399999999999991</v>
      </c>
      <c r="E41" s="189">
        <v>9.56</v>
      </c>
      <c r="F41" s="189">
        <v>9.94</v>
      </c>
      <c r="G41" s="189"/>
      <c r="H41" s="208"/>
      <c r="I41" s="70"/>
      <c r="J41" s="70"/>
      <c r="K41" s="70"/>
      <c r="L41" s="70"/>
      <c r="M41" s="70"/>
      <c r="N41" s="70"/>
      <c r="O41" s="5"/>
      <c r="P41" s="5"/>
    </row>
    <row r="42" spans="1:16" s="22" customFormat="1" ht="11.5" customHeight="1">
      <c r="A42" s="153"/>
      <c r="B42" s="128">
        <v>30</v>
      </c>
      <c r="C42" s="126">
        <v>7.1639999999999997</v>
      </c>
      <c r="D42" s="140">
        <v>8.4600000000000009</v>
      </c>
      <c r="E42" s="190">
        <v>9.56</v>
      </c>
      <c r="F42" s="190">
        <v>9.86</v>
      </c>
      <c r="G42" s="190"/>
      <c r="H42" s="209"/>
      <c r="I42" s="139"/>
      <c r="J42" s="70"/>
      <c r="K42" s="70"/>
      <c r="L42" s="70"/>
      <c r="M42" s="70"/>
      <c r="N42" s="70"/>
      <c r="O42" s="5"/>
      <c r="P42" s="5"/>
    </row>
    <row r="43" spans="1:16" s="22" customFormat="1" ht="11.5" customHeight="1">
      <c r="A43" s="152" t="s">
        <v>30</v>
      </c>
      <c r="B43" s="125">
        <v>31</v>
      </c>
      <c r="C43" s="130">
        <v>7.1920000000000002</v>
      </c>
      <c r="D43" s="141">
        <v>8.44</v>
      </c>
      <c r="E43" s="191">
        <v>9.43</v>
      </c>
      <c r="F43" s="191">
        <v>9.6</v>
      </c>
      <c r="G43" s="191"/>
      <c r="H43" s="210"/>
      <c r="I43" s="139"/>
      <c r="J43" s="139"/>
      <c r="K43" s="139"/>
      <c r="L43" s="70"/>
      <c r="M43" s="70"/>
      <c r="N43" s="70"/>
      <c r="O43" s="5"/>
      <c r="P43" s="5"/>
    </row>
    <row r="44" spans="1:16" s="22" customFormat="1" ht="11.5" customHeight="1">
      <c r="A44" s="152"/>
      <c r="B44" s="127">
        <v>32</v>
      </c>
      <c r="C44" s="126">
        <v>7.2160000000000002</v>
      </c>
      <c r="D44" s="132">
        <v>8.42</v>
      </c>
      <c r="E44" s="185">
        <v>9.44</v>
      </c>
      <c r="F44" s="185">
        <v>9.52</v>
      </c>
      <c r="G44" s="185"/>
      <c r="H44" s="208"/>
      <c r="I44" s="73"/>
      <c r="J44" s="73"/>
      <c r="K44" s="73"/>
      <c r="L44" s="73"/>
      <c r="M44" s="73"/>
      <c r="N44" s="73"/>
      <c r="O44" s="1"/>
      <c r="P44" s="1"/>
    </row>
    <row r="45" spans="1:16" s="22" customFormat="1" ht="11.5" customHeight="1">
      <c r="A45" s="152"/>
      <c r="B45" s="127">
        <v>33</v>
      </c>
      <c r="C45" s="126">
        <v>7.23</v>
      </c>
      <c r="D45" s="132">
        <v>8.41</v>
      </c>
      <c r="E45" s="185">
        <v>9.44</v>
      </c>
      <c r="F45" s="185">
        <v>9.48</v>
      </c>
      <c r="G45" s="185"/>
      <c r="H45" s="208"/>
      <c r="I45" s="70"/>
      <c r="J45" s="70"/>
      <c r="K45" s="146"/>
      <c r="L45" s="73"/>
      <c r="M45" s="73"/>
      <c r="N45" s="73"/>
      <c r="O45" s="1"/>
      <c r="P45" s="1"/>
    </row>
    <row r="46" spans="1:16" s="22" customFormat="1" ht="11.5" customHeight="1">
      <c r="A46" s="152"/>
      <c r="B46" s="127">
        <v>34</v>
      </c>
      <c r="C46" s="126">
        <v>7.26</v>
      </c>
      <c r="D46" s="132">
        <v>8.42</v>
      </c>
      <c r="E46" s="185">
        <v>9.4499999999999993</v>
      </c>
      <c r="F46" s="185">
        <v>9.4700000000000006</v>
      </c>
      <c r="G46" s="185"/>
      <c r="H46" s="208"/>
      <c r="I46" s="73"/>
      <c r="J46" s="73"/>
      <c r="K46" s="73"/>
      <c r="L46" s="73"/>
      <c r="M46" s="73"/>
      <c r="N46" s="73"/>
      <c r="O46" s="1"/>
      <c r="P46" s="1"/>
    </row>
    <row r="47" spans="1:16" s="22" customFormat="1" ht="11.5" customHeight="1">
      <c r="A47" s="153"/>
      <c r="B47" s="128">
        <v>35</v>
      </c>
      <c r="C47" s="129">
        <v>7.2960000000000003</v>
      </c>
      <c r="D47" s="147">
        <v>8.3800000000000008</v>
      </c>
      <c r="E47" s="192">
        <v>9.49</v>
      </c>
      <c r="F47" s="192">
        <v>9.41</v>
      </c>
      <c r="G47" s="192"/>
      <c r="H47" s="209"/>
      <c r="I47" s="73"/>
      <c r="J47" s="73"/>
      <c r="K47" s="73"/>
      <c r="L47" s="73"/>
      <c r="M47" s="73"/>
      <c r="N47" s="73"/>
      <c r="O47" s="1"/>
      <c r="P47" s="1"/>
    </row>
    <row r="48" spans="1:16" s="22" customFormat="1" ht="11.5" customHeight="1">
      <c r="A48" s="152" t="s">
        <v>31</v>
      </c>
      <c r="B48" s="127">
        <v>36</v>
      </c>
      <c r="C48" s="126">
        <v>7.31</v>
      </c>
      <c r="D48" s="132">
        <v>8.39</v>
      </c>
      <c r="E48" s="185">
        <v>9.64</v>
      </c>
      <c r="F48" s="185">
        <v>9.3800000000000008</v>
      </c>
      <c r="G48" s="185"/>
      <c r="H48" s="208"/>
      <c r="I48" s="139"/>
      <c r="J48" s="139"/>
      <c r="K48" s="139"/>
      <c r="L48" s="73"/>
      <c r="M48" s="73"/>
      <c r="N48" s="73"/>
      <c r="O48" s="1"/>
      <c r="P48" s="1"/>
    </row>
    <row r="49" spans="1:16" s="22" customFormat="1" ht="11.5" customHeight="1">
      <c r="A49" s="152"/>
      <c r="B49" s="127">
        <v>37</v>
      </c>
      <c r="C49" s="126">
        <v>7.3339999999999996</v>
      </c>
      <c r="D49" s="132">
        <v>8.49</v>
      </c>
      <c r="E49" s="185">
        <v>9.81</v>
      </c>
      <c r="F49" s="185">
        <v>9.42</v>
      </c>
      <c r="G49" s="185"/>
      <c r="H49" s="208"/>
      <c r="I49" s="73"/>
      <c r="J49" s="73"/>
      <c r="K49" s="73"/>
      <c r="L49" s="73"/>
      <c r="M49" s="73"/>
      <c r="N49" s="73"/>
      <c r="O49" s="1"/>
      <c r="P49" s="1"/>
    </row>
    <row r="50" spans="1:16" s="22" customFormat="1" ht="11.5" customHeight="1">
      <c r="A50" s="152"/>
      <c r="B50" s="127">
        <v>38</v>
      </c>
      <c r="C50" s="126">
        <v>7.3840000000000003</v>
      </c>
      <c r="D50" s="132">
        <v>8.5399999999999991</v>
      </c>
      <c r="E50" s="185">
        <v>9.8000000000000007</v>
      </c>
      <c r="F50" s="185">
        <v>9.39</v>
      </c>
      <c r="G50" s="185"/>
      <c r="H50" s="208"/>
      <c r="I50" s="70"/>
      <c r="J50" s="70"/>
      <c r="K50" s="146"/>
      <c r="L50" s="73"/>
      <c r="M50" s="73"/>
      <c r="N50" s="73"/>
      <c r="O50" s="1"/>
      <c r="P50" s="1"/>
    </row>
    <row r="51" spans="1:16" s="22" customFormat="1" ht="11.5" customHeight="1">
      <c r="A51" s="152"/>
      <c r="B51" s="127">
        <v>39</v>
      </c>
      <c r="C51" s="126">
        <v>7.3940000000000001</v>
      </c>
      <c r="D51" s="132">
        <v>8.52</v>
      </c>
      <c r="E51" s="185">
        <v>9.91</v>
      </c>
      <c r="F51" s="185">
        <v>9.39</v>
      </c>
      <c r="G51" s="185"/>
      <c r="H51" s="208"/>
      <c r="I51" s="73"/>
      <c r="J51" s="73"/>
      <c r="K51" s="73"/>
      <c r="L51" s="73"/>
      <c r="M51" s="73"/>
      <c r="N51" s="73"/>
      <c r="O51" s="1"/>
      <c r="P51" s="1"/>
    </row>
    <row r="52" spans="1:16" s="22" customFormat="1" ht="11.5" customHeight="1">
      <c r="A52" s="153"/>
      <c r="B52" s="128">
        <v>40</v>
      </c>
      <c r="C52" s="126">
        <v>7.4119999999999999</v>
      </c>
      <c r="D52" s="147">
        <v>8.59</v>
      </c>
      <c r="E52" s="192">
        <v>9.89</v>
      </c>
      <c r="F52" s="192">
        <v>9.42</v>
      </c>
      <c r="G52" s="192"/>
      <c r="H52" s="209"/>
      <c r="I52" s="73"/>
      <c r="J52" s="73"/>
      <c r="K52" s="73"/>
      <c r="L52" s="73"/>
      <c r="M52" s="73"/>
      <c r="N52" s="73"/>
      <c r="O52" s="1"/>
      <c r="P52" s="1"/>
    </row>
    <row r="53" spans="1:16" s="22" customFormat="1" ht="11.5" customHeight="1">
      <c r="A53" s="152" t="s">
        <v>32</v>
      </c>
      <c r="B53" s="125">
        <v>41</v>
      </c>
      <c r="C53" s="130">
        <v>7.4080000000000004</v>
      </c>
      <c r="D53" s="131">
        <v>8.67</v>
      </c>
      <c r="E53" s="184">
        <v>9.98</v>
      </c>
      <c r="F53" s="184">
        <v>9.4</v>
      </c>
      <c r="G53" s="184"/>
      <c r="H53" s="210"/>
      <c r="I53" s="139"/>
      <c r="J53" s="139"/>
      <c r="K53" s="139"/>
      <c r="L53" s="73"/>
      <c r="M53" s="73"/>
      <c r="N53" s="73"/>
      <c r="O53" s="1"/>
      <c r="P53" s="1"/>
    </row>
    <row r="54" spans="1:16" s="22" customFormat="1" ht="11.5" customHeight="1">
      <c r="A54" s="152"/>
      <c r="B54" s="127">
        <v>42</v>
      </c>
      <c r="C54" s="126">
        <v>7.4039999999999999</v>
      </c>
      <c r="D54" s="132">
        <v>8.77</v>
      </c>
      <c r="E54" s="185">
        <v>10.02</v>
      </c>
      <c r="F54" s="185">
        <v>9.49</v>
      </c>
      <c r="G54" s="185"/>
      <c r="H54" s="208"/>
      <c r="I54" s="139"/>
      <c r="J54" s="139"/>
      <c r="K54" s="146"/>
      <c r="L54" s="148"/>
      <c r="M54" s="73"/>
      <c r="N54" s="73"/>
      <c r="O54" s="1"/>
      <c r="P54" s="1"/>
    </row>
    <row r="55" spans="1:16" s="22" customFormat="1" ht="11.5" customHeight="1">
      <c r="A55" s="152"/>
      <c r="B55" s="127">
        <v>43</v>
      </c>
      <c r="C55" s="126">
        <v>7.4459999999999997</v>
      </c>
      <c r="D55" s="132">
        <v>8.86</v>
      </c>
      <c r="E55" s="185">
        <v>10.029999999999999</v>
      </c>
      <c r="F55" s="185">
        <v>9.5399999999999991</v>
      </c>
      <c r="G55" s="185"/>
      <c r="H55" s="208"/>
      <c r="I55" s="73"/>
      <c r="J55" s="73"/>
      <c r="K55" s="73"/>
      <c r="L55" s="73"/>
      <c r="M55" s="73"/>
      <c r="N55" s="73"/>
      <c r="O55" s="1"/>
      <c r="P55" s="1"/>
    </row>
    <row r="56" spans="1:16" s="22" customFormat="1" ht="11.5" customHeight="1">
      <c r="A56" s="153"/>
      <c r="B56" s="128">
        <v>44</v>
      </c>
      <c r="C56" s="129">
        <v>7.4640000000000004</v>
      </c>
      <c r="D56" s="147">
        <v>8.9</v>
      </c>
      <c r="E56" s="192">
        <v>10.15</v>
      </c>
      <c r="F56" s="192">
        <v>9.64</v>
      </c>
      <c r="G56" s="192"/>
      <c r="H56" s="209"/>
      <c r="I56" s="73"/>
      <c r="J56" s="73"/>
      <c r="K56" s="73"/>
      <c r="L56" s="73"/>
      <c r="M56" s="73"/>
      <c r="N56" s="73"/>
      <c r="O56" s="1"/>
      <c r="P56" s="1"/>
    </row>
    <row r="57" spans="1:16" s="22" customFormat="1" ht="11.5" customHeight="1">
      <c r="A57" s="152" t="s">
        <v>33</v>
      </c>
      <c r="B57" s="127">
        <v>45</v>
      </c>
      <c r="C57" s="126">
        <v>7.4779999999999998</v>
      </c>
      <c r="D57" s="132">
        <v>9.02</v>
      </c>
      <c r="E57" s="185">
        <v>10.199999999999999</v>
      </c>
      <c r="F57" s="185">
        <v>9.8000000000000007</v>
      </c>
      <c r="G57" s="185"/>
      <c r="H57" s="208"/>
      <c r="I57" s="139"/>
      <c r="J57" s="139"/>
      <c r="K57" s="139"/>
      <c r="L57" s="73"/>
      <c r="M57" s="73"/>
      <c r="N57" s="73"/>
      <c r="O57" s="1"/>
      <c r="P57" s="1"/>
    </row>
    <row r="58" spans="1:16" s="22" customFormat="1" ht="11.5" customHeight="1">
      <c r="A58" s="152"/>
      <c r="B58" s="127">
        <v>46</v>
      </c>
      <c r="C58" s="126">
        <v>7.5140000000000002</v>
      </c>
      <c r="D58" s="132">
        <v>9.02</v>
      </c>
      <c r="E58" s="185">
        <v>10.44</v>
      </c>
      <c r="F58" s="185">
        <v>9.9700000000000006</v>
      </c>
      <c r="G58" s="185"/>
      <c r="H58" s="208"/>
      <c r="I58" s="139"/>
      <c r="J58" s="139"/>
      <c r="K58" s="146"/>
      <c r="L58" s="73"/>
      <c r="M58" s="73"/>
      <c r="N58" s="73"/>
      <c r="O58" s="1"/>
      <c r="P58" s="1"/>
    </row>
    <row r="59" spans="1:16" s="22" customFormat="1" ht="11.5" customHeight="1">
      <c r="A59" s="152"/>
      <c r="B59" s="127">
        <v>47</v>
      </c>
      <c r="C59" s="126">
        <v>7.5380000000000003</v>
      </c>
      <c r="D59" s="132">
        <v>9.02</v>
      </c>
      <c r="E59" s="185">
        <v>10.43</v>
      </c>
      <c r="F59" s="185">
        <v>10.029999999999999</v>
      </c>
      <c r="G59" s="185"/>
      <c r="H59" s="208"/>
      <c r="I59" s="73"/>
      <c r="J59" s="73"/>
      <c r="K59" s="73"/>
      <c r="L59" s="73"/>
      <c r="M59" s="73"/>
      <c r="N59" s="73"/>
      <c r="O59" s="1"/>
      <c r="P59" s="1"/>
    </row>
    <row r="60" spans="1:16" s="22" customFormat="1" ht="11.5" customHeight="1">
      <c r="A60" s="153"/>
      <c r="B60" s="128">
        <v>48</v>
      </c>
      <c r="C60" s="126">
        <v>7.56</v>
      </c>
      <c r="D60" s="132">
        <v>9.11</v>
      </c>
      <c r="E60" s="185">
        <v>10.55</v>
      </c>
      <c r="F60" s="185">
        <v>10.050000000000001</v>
      </c>
      <c r="G60" s="185"/>
      <c r="H60" s="208"/>
      <c r="I60" s="73"/>
      <c r="J60" s="73"/>
      <c r="K60" s="73"/>
      <c r="L60" s="73"/>
      <c r="M60" s="73"/>
      <c r="N60" s="73"/>
      <c r="O60" s="1"/>
      <c r="P60" s="1"/>
    </row>
    <row r="61" spans="1:16" s="22" customFormat="1" ht="11.5" customHeight="1">
      <c r="A61" s="152" t="s">
        <v>34</v>
      </c>
      <c r="B61" s="125">
        <v>49</v>
      </c>
      <c r="C61" s="130">
        <v>7.5819999999999999</v>
      </c>
      <c r="D61" s="131">
        <v>8.9600000000000009</v>
      </c>
      <c r="E61" s="184">
        <v>10.58</v>
      </c>
      <c r="F61" s="184">
        <v>10.11</v>
      </c>
      <c r="G61" s="184"/>
      <c r="H61" s="210"/>
      <c r="I61" s="73"/>
      <c r="J61" s="73"/>
      <c r="K61" s="73"/>
      <c r="L61" s="73"/>
      <c r="M61" s="73"/>
      <c r="N61" s="73"/>
      <c r="O61" s="1"/>
      <c r="P61" s="1"/>
    </row>
    <row r="62" spans="1:16" s="22" customFormat="1" ht="11.5" customHeight="1">
      <c r="A62" s="152"/>
      <c r="B62" s="127">
        <v>50</v>
      </c>
      <c r="C62" s="126">
        <v>7.58</v>
      </c>
      <c r="D62" s="132">
        <v>9.1300000000000008</v>
      </c>
      <c r="E62" s="185">
        <v>10.63</v>
      </c>
      <c r="F62" s="185">
        <v>10.18</v>
      </c>
      <c r="G62" s="185"/>
      <c r="H62" s="208"/>
      <c r="I62" s="65"/>
      <c r="J62" s="139"/>
      <c r="K62" s="146"/>
      <c r="L62" s="73"/>
      <c r="M62" s="73"/>
      <c r="N62" s="73"/>
      <c r="O62" s="1"/>
      <c r="P62" s="1"/>
    </row>
    <row r="63" spans="1:16" s="22" customFormat="1" ht="11.5" customHeight="1">
      <c r="A63" s="152"/>
      <c r="B63" s="127">
        <v>51</v>
      </c>
      <c r="C63" s="126">
        <v>7.5819999999999999</v>
      </c>
      <c r="D63" s="132">
        <v>9.2100000000000009</v>
      </c>
      <c r="E63" s="185">
        <v>10.67</v>
      </c>
      <c r="F63" s="185">
        <v>10.23</v>
      </c>
      <c r="G63" s="185"/>
      <c r="H63" s="151"/>
      <c r="I63" s="73"/>
      <c r="J63" s="73"/>
      <c r="K63" s="73"/>
      <c r="L63" s="73"/>
      <c r="M63" s="73"/>
      <c r="N63" s="73"/>
      <c r="O63" s="1"/>
      <c r="P63" s="1"/>
    </row>
    <row r="64" spans="1:16" s="13" customFormat="1" ht="11.5" customHeight="1">
      <c r="A64" s="156"/>
      <c r="B64" s="157">
        <v>52</v>
      </c>
      <c r="C64" s="158">
        <v>7.5860000000000003</v>
      </c>
      <c r="D64" s="159">
        <v>9.1999999999999993</v>
      </c>
      <c r="E64" s="193">
        <v>10.71</v>
      </c>
      <c r="F64" s="193">
        <v>10.33</v>
      </c>
      <c r="G64" s="193"/>
      <c r="H64" s="160"/>
      <c r="I64" s="73"/>
      <c r="J64" s="73"/>
      <c r="K64" s="73"/>
      <c r="L64" s="73"/>
      <c r="M64" s="73"/>
      <c r="N64" s="73"/>
      <c r="O64" s="1"/>
      <c r="P64" s="1"/>
    </row>
    <row r="65" spans="1:14" ht="16">
      <c r="A65" s="73"/>
      <c r="B65" s="149"/>
      <c r="C65" s="150"/>
      <c r="D65" s="150"/>
      <c r="E65" s="150"/>
      <c r="F65" s="150"/>
      <c r="G65" s="150"/>
      <c r="H65" s="136"/>
      <c r="I65" s="73"/>
      <c r="J65" s="73"/>
      <c r="K65" s="73"/>
      <c r="L65" s="73"/>
      <c r="M65" s="73"/>
      <c r="N65" s="73"/>
    </row>
    <row r="66" spans="1:14" ht="16">
      <c r="A66" s="73" t="s">
        <v>35</v>
      </c>
      <c r="B66" s="114"/>
      <c r="C66" s="73"/>
      <c r="D66" s="73"/>
      <c r="E66" s="73"/>
      <c r="F66" s="73"/>
      <c r="G66" s="73"/>
      <c r="H66" s="73"/>
      <c r="I66" s="73"/>
      <c r="J66" s="73"/>
      <c r="K66" s="73"/>
      <c r="L66" s="73"/>
      <c r="M66" s="73"/>
      <c r="N66" s="73"/>
    </row>
    <row r="67" spans="1:14" ht="16">
      <c r="A67" s="73"/>
      <c r="B67" s="114"/>
      <c r="C67" s="73"/>
      <c r="D67" s="73"/>
      <c r="E67" s="73"/>
      <c r="F67" s="73"/>
      <c r="G67" s="73"/>
      <c r="H67" s="73"/>
      <c r="I67" s="73"/>
      <c r="J67" s="73"/>
      <c r="K67" s="73"/>
      <c r="L67" s="73"/>
      <c r="M67" s="73"/>
      <c r="N67" s="73"/>
    </row>
  </sheetData>
  <sheetProtection selectLockedCells="1" selectUnlockedCells="1"/>
  <mergeCells count="5">
    <mergeCell ref="J1:K1"/>
    <mergeCell ref="A8:I8"/>
    <mergeCell ref="A11:I11"/>
    <mergeCell ref="I29:N29"/>
    <mergeCell ref="O29:P29"/>
  </mergeCell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3:X66"/>
  <sheetViews>
    <sheetView topLeftCell="H10" zoomScale="90" zoomScaleNormal="90" workbookViewId="0">
      <selection activeCell="V28" sqref="V28"/>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3.4531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453125" style="1" customWidth="1"/>
    <col min="23" max="16384" width="11.54296875" style="1"/>
  </cols>
  <sheetData>
    <row r="3" spans="1:23" ht="15.5">
      <c r="M3" s="32" t="s">
        <v>39</v>
      </c>
      <c r="N3" s="32"/>
    </row>
    <row r="6" spans="1:23" s="73" customFormat="1" ht="16">
      <c r="Q6" s="74"/>
    </row>
    <row r="7" spans="1:23" s="76" customFormat="1" ht="18.5">
      <c r="A7" s="75" t="s">
        <v>40</v>
      </c>
      <c r="B7" s="75"/>
      <c r="Q7" s="77"/>
    </row>
    <row r="8" spans="1:23" s="73" customFormat="1" ht="13.15" customHeight="1"/>
    <row r="9" spans="1:23" s="73" customFormat="1" ht="12.65" customHeight="1">
      <c r="A9" s="292" t="s">
        <v>72</v>
      </c>
      <c r="B9" s="292"/>
      <c r="C9" s="292"/>
      <c r="D9" s="292"/>
      <c r="E9" s="292"/>
      <c r="F9" s="292"/>
      <c r="G9" s="292"/>
      <c r="I9" s="303"/>
      <c r="J9" s="303"/>
      <c r="K9" s="303"/>
      <c r="L9" s="303"/>
      <c r="M9" s="303"/>
      <c r="N9" s="98"/>
      <c r="P9" s="292" t="s">
        <v>72</v>
      </c>
      <c r="Q9" s="292"/>
      <c r="R9" s="292"/>
      <c r="S9" s="292"/>
      <c r="T9" s="292"/>
      <c r="U9" s="292"/>
      <c r="V9" s="292"/>
    </row>
    <row r="10" spans="1:23" s="70" customFormat="1" ht="34.15" customHeight="1">
      <c r="A10" s="292" t="s">
        <v>68</v>
      </c>
      <c r="B10" s="292"/>
      <c r="C10" s="292"/>
      <c r="D10" s="292"/>
      <c r="E10" s="292"/>
      <c r="F10" s="292"/>
      <c r="G10" s="292"/>
      <c r="I10" s="290" t="str">
        <f>CONCATENATE("Evolution des volumes de"," ",A9," abattus : ",TEXT(T28,"0,0%")," entre 2024 et 2025")</f>
        <v>Evolution des volumes de Total ovins de réforme  abattus : 0,5% entre 2024 et 2025</v>
      </c>
      <c r="J10" s="290"/>
      <c r="K10" s="290"/>
      <c r="L10" s="290"/>
      <c r="M10" s="290"/>
      <c r="N10" s="290"/>
      <c r="O10" s="290"/>
      <c r="P10" s="80" t="s">
        <v>69</v>
      </c>
      <c r="Q10" s="81"/>
      <c r="R10" s="82"/>
      <c r="S10" s="82"/>
      <c r="T10" s="82"/>
      <c r="U10" s="82"/>
      <c r="V10" s="82"/>
    </row>
    <row r="11" spans="1:23" s="5" customFormat="1" ht="17.5" customHeight="1">
      <c r="C11" s="6"/>
      <c r="D11" s="6"/>
      <c r="E11" s="6"/>
      <c r="F11" s="6"/>
      <c r="I11" s="290" t="str">
        <f>CONCATENATE(TEXT(V28,"0,0%"), "sur les 4  premiers mois de l'année en 2025 et 2026")</f>
        <v>23,0%sur les 4  premiers mois de l'année en 2025 et 2026</v>
      </c>
      <c r="J11" s="290"/>
      <c r="K11" s="290"/>
      <c r="L11" s="290"/>
      <c r="M11" s="290"/>
      <c r="N11" s="290"/>
      <c r="O11" s="290"/>
      <c r="R11" s="6"/>
      <c r="S11" s="6"/>
      <c r="T11" s="6"/>
      <c r="U11" s="6"/>
    </row>
    <row r="12" spans="1:23" s="5" customFormat="1" ht="14.9" customHeight="1">
      <c r="A12" s="288" t="s">
        <v>4</v>
      </c>
      <c r="B12" s="285" t="s">
        <v>96</v>
      </c>
      <c r="C12" s="285">
        <v>2023</v>
      </c>
      <c r="D12" s="285">
        <v>2024</v>
      </c>
      <c r="E12" s="285">
        <v>2025</v>
      </c>
      <c r="F12" s="285">
        <v>2026</v>
      </c>
      <c r="G12" s="283" t="s">
        <v>97</v>
      </c>
      <c r="P12" s="288" t="s">
        <v>58</v>
      </c>
      <c r="Q12" s="285" t="s">
        <v>96</v>
      </c>
      <c r="R12" s="285">
        <v>2023</v>
      </c>
      <c r="S12" s="285">
        <v>2024</v>
      </c>
      <c r="T12" s="285">
        <v>2025</v>
      </c>
      <c r="U12" s="285">
        <v>2026</v>
      </c>
      <c r="V12" s="283" t="s">
        <v>97</v>
      </c>
    </row>
    <row r="13" spans="1:23" s="5" customFormat="1" ht="18.649999999999999" customHeight="1">
      <c r="A13" s="289"/>
      <c r="B13" s="286"/>
      <c r="C13" s="286"/>
      <c r="D13" s="286"/>
      <c r="E13" s="286"/>
      <c r="F13" s="286"/>
      <c r="G13" s="284"/>
      <c r="I13" s="298"/>
      <c r="J13" s="298"/>
      <c r="K13" s="298"/>
      <c r="P13" s="289"/>
      <c r="Q13" s="286"/>
      <c r="R13" s="286"/>
      <c r="S13" s="286"/>
      <c r="T13" s="286"/>
      <c r="U13" s="286"/>
      <c r="V13" s="284"/>
    </row>
    <row r="14" spans="1:23" s="5" customFormat="1">
      <c r="A14" s="91" t="s">
        <v>5</v>
      </c>
      <c r="B14" s="72">
        <v>10.2294</v>
      </c>
      <c r="C14" s="72">
        <v>9.1809999999999992</v>
      </c>
      <c r="D14" s="72">
        <v>6.8639999999999999</v>
      </c>
      <c r="E14" s="72">
        <v>5.726</v>
      </c>
      <c r="F14" s="72">
        <v>5.7530000000000001</v>
      </c>
      <c r="G14" s="100">
        <f>F14/E14-1</f>
        <v>4.7153335661893614E-3</v>
      </c>
      <c r="H14" s="33"/>
      <c r="O14" s="11"/>
      <c r="P14" s="91" t="s">
        <v>5</v>
      </c>
      <c r="Q14" s="72">
        <v>256.15559999999999</v>
      </c>
      <c r="R14" s="72">
        <v>230.483</v>
      </c>
      <c r="S14" s="72">
        <v>167.75899999999999</v>
      </c>
      <c r="T14" s="72">
        <v>148.41300000000001</v>
      </c>
      <c r="U14" s="72">
        <v>156.483</v>
      </c>
      <c r="V14" s="100">
        <f>U14/T14-1</f>
        <v>5.4375290574275814E-2</v>
      </c>
      <c r="W14" s="7"/>
    </row>
    <row r="15" spans="1:23" s="5" customFormat="1">
      <c r="A15" s="91" t="s">
        <v>6</v>
      </c>
      <c r="B15" s="72">
        <v>11.574199999999999</v>
      </c>
      <c r="C15" s="72">
        <v>9.5139999999999993</v>
      </c>
      <c r="D15" s="72">
        <v>9.093</v>
      </c>
      <c r="E15" s="72">
        <v>6.7279999999999998</v>
      </c>
      <c r="F15" s="72">
        <v>8.5030000000000001</v>
      </c>
      <c r="G15" s="100">
        <f t="shared" ref="G15:G17" si="0">F15/E15-1</f>
        <v>0.26382282996432815</v>
      </c>
      <c r="H15" s="33"/>
      <c r="O15" s="11"/>
      <c r="P15" s="91" t="s">
        <v>6</v>
      </c>
      <c r="Q15" s="72">
        <v>294.0874</v>
      </c>
      <c r="R15" s="72">
        <v>202.66800000000001</v>
      </c>
      <c r="S15" s="72">
        <v>227.929</v>
      </c>
      <c r="T15" s="72">
        <v>177.083</v>
      </c>
      <c r="U15" s="72">
        <v>228.54900000000001</v>
      </c>
      <c r="V15" s="100">
        <f t="shared" ref="V15:V17" si="1">U15/T15-1</f>
        <v>0.29063207648390876</v>
      </c>
      <c r="W15" s="7"/>
    </row>
    <row r="16" spans="1:23" s="5" customFormat="1">
      <c r="A16" s="91" t="s">
        <v>7</v>
      </c>
      <c r="B16" s="72">
        <v>11.2706</v>
      </c>
      <c r="C16" s="72">
        <v>10.657999999999999</v>
      </c>
      <c r="D16" s="72">
        <v>8.3079999999999998</v>
      </c>
      <c r="E16" s="72">
        <v>6.7910000000000004</v>
      </c>
      <c r="F16" s="72">
        <v>8.36</v>
      </c>
      <c r="G16" s="100">
        <f t="shared" si="0"/>
        <v>0.23104108378736554</v>
      </c>
      <c r="H16" s="33"/>
      <c r="O16" s="11"/>
      <c r="P16" s="91" t="s">
        <v>7</v>
      </c>
      <c r="Q16" s="72">
        <v>288.10199999999998</v>
      </c>
      <c r="R16" s="72">
        <v>274.98500000000001</v>
      </c>
      <c r="S16" s="72">
        <v>208.84899999999999</v>
      </c>
      <c r="T16" s="72">
        <v>180.27699999999999</v>
      </c>
      <c r="U16" s="72">
        <v>227.316</v>
      </c>
      <c r="V16" s="100">
        <f t="shared" si="1"/>
        <v>0.26092624128424591</v>
      </c>
      <c r="W16" s="7"/>
    </row>
    <row r="17" spans="1:23" s="5" customFormat="1">
      <c r="A17" s="91" t="s">
        <v>8</v>
      </c>
      <c r="B17" s="72">
        <v>11.493399999999999</v>
      </c>
      <c r="C17" s="72">
        <v>9.1850000000000005</v>
      </c>
      <c r="D17" s="72">
        <v>8.7219999999999995</v>
      </c>
      <c r="E17" s="72">
        <v>7.3460000000000001</v>
      </c>
      <c r="F17" s="72">
        <v>8.8719999999999999</v>
      </c>
      <c r="G17" s="100">
        <f t="shared" si="0"/>
        <v>0.20773209910155188</v>
      </c>
      <c r="H17" s="33"/>
      <c r="O17" s="11"/>
      <c r="P17" s="91" t="s">
        <v>8</v>
      </c>
      <c r="Q17" s="72">
        <v>294.4076</v>
      </c>
      <c r="R17" s="72">
        <v>235.46</v>
      </c>
      <c r="S17" s="72">
        <v>217.6</v>
      </c>
      <c r="T17" s="72">
        <v>190.71199999999999</v>
      </c>
      <c r="U17" s="72">
        <v>244.12899999999999</v>
      </c>
      <c r="V17" s="100">
        <f t="shared" si="1"/>
        <v>0.28009249549058279</v>
      </c>
      <c r="W17" s="7"/>
    </row>
    <row r="18" spans="1:23" s="5" customFormat="1">
      <c r="A18" s="91" t="s">
        <v>9</v>
      </c>
      <c r="B18" s="72">
        <v>14.2234</v>
      </c>
      <c r="C18" s="72">
        <v>10.342000000000001</v>
      </c>
      <c r="D18" s="72">
        <v>10.847</v>
      </c>
      <c r="E18" s="72">
        <v>10.313000000000001</v>
      </c>
      <c r="F18" s="72"/>
      <c r="G18" s="100"/>
      <c r="H18" s="33"/>
      <c r="O18" s="11"/>
      <c r="P18" s="91" t="s">
        <v>9</v>
      </c>
      <c r="Q18" s="72">
        <v>357.22579999999999</v>
      </c>
      <c r="R18" s="72">
        <v>258.24599999999998</v>
      </c>
      <c r="S18" s="72">
        <v>264.34399999999999</v>
      </c>
      <c r="T18" s="72">
        <v>258.21100000000001</v>
      </c>
      <c r="U18" s="72"/>
      <c r="V18" s="100"/>
      <c r="W18" s="7"/>
    </row>
    <row r="19" spans="1:23" s="5" customFormat="1">
      <c r="A19" s="91" t="s">
        <v>10</v>
      </c>
      <c r="B19" s="72">
        <v>14.6584</v>
      </c>
      <c r="C19" s="72">
        <v>12.864000000000001</v>
      </c>
      <c r="D19" s="72">
        <v>10.872999999999999</v>
      </c>
      <c r="E19" s="72">
        <v>11.356</v>
      </c>
      <c r="F19" s="72"/>
      <c r="G19" s="100"/>
      <c r="H19" s="33"/>
      <c r="O19" s="11"/>
      <c r="P19" s="91" t="s">
        <v>10</v>
      </c>
      <c r="Q19" s="72">
        <v>362.57420000000002</v>
      </c>
      <c r="R19" s="72">
        <v>317.053</v>
      </c>
      <c r="S19" s="72">
        <v>270.23500000000001</v>
      </c>
      <c r="T19" s="72">
        <v>292.113</v>
      </c>
      <c r="U19" s="72"/>
      <c r="V19" s="100"/>
      <c r="W19" s="7"/>
    </row>
    <row r="20" spans="1:23" s="6" customFormat="1" ht="13" customHeight="1">
      <c r="A20" s="91" t="s">
        <v>11</v>
      </c>
      <c r="B20" s="72">
        <v>14.0466</v>
      </c>
      <c r="C20" s="72">
        <v>10.61</v>
      </c>
      <c r="D20" s="72">
        <v>11.082000000000001</v>
      </c>
      <c r="E20" s="72">
        <v>11.601000000000001</v>
      </c>
      <c r="F20" s="72"/>
      <c r="G20" s="100"/>
      <c r="H20" s="33"/>
      <c r="O20" s="11"/>
      <c r="P20" s="91" t="s">
        <v>11</v>
      </c>
      <c r="Q20" s="72">
        <v>348.32159999999999</v>
      </c>
      <c r="R20" s="72">
        <v>256.63600000000002</v>
      </c>
      <c r="S20" s="72">
        <v>279.62099999999998</v>
      </c>
      <c r="T20" s="72">
        <v>298.05399999999997</v>
      </c>
      <c r="U20" s="72"/>
      <c r="V20" s="100"/>
      <c r="W20" s="7"/>
    </row>
    <row r="21" spans="1:23" s="5" customFormat="1" ht="13" customHeight="1">
      <c r="A21" s="91" t="s">
        <v>30</v>
      </c>
      <c r="B21" s="72">
        <v>13.675800000000001</v>
      </c>
      <c r="C21" s="72">
        <v>9.6460000000000008</v>
      </c>
      <c r="D21" s="72">
        <v>9.6639999999999997</v>
      </c>
      <c r="E21" s="72">
        <v>9.1349999999999998</v>
      </c>
      <c r="F21" s="72"/>
      <c r="G21" s="100"/>
      <c r="H21" s="33"/>
      <c r="O21" s="11"/>
      <c r="P21" s="91" t="s">
        <v>30</v>
      </c>
      <c r="Q21" s="72">
        <v>335.39299999999997</v>
      </c>
      <c r="R21" s="72">
        <v>238.215</v>
      </c>
      <c r="S21" s="72">
        <v>244.84800000000001</v>
      </c>
      <c r="T21" s="72">
        <v>234.75399999999999</v>
      </c>
      <c r="U21" s="72"/>
      <c r="V21" s="100"/>
      <c r="W21" s="7"/>
    </row>
    <row r="22" spans="1:23" s="5" customFormat="1" ht="13" customHeight="1">
      <c r="A22" s="91" t="s">
        <v>13</v>
      </c>
      <c r="B22" s="72">
        <v>11.9132</v>
      </c>
      <c r="C22" s="72">
        <v>9.5609999999999999</v>
      </c>
      <c r="D22" s="72">
        <v>9.2010000000000005</v>
      </c>
      <c r="E22" s="72">
        <v>9.3529999999999998</v>
      </c>
      <c r="F22" s="72"/>
      <c r="G22" s="100"/>
      <c r="H22" s="33"/>
      <c r="O22" s="11"/>
      <c r="P22" s="91" t="s">
        <v>13</v>
      </c>
      <c r="Q22" s="72">
        <v>294.56819999999999</v>
      </c>
      <c r="R22" s="72">
        <v>232.42599999999999</v>
      </c>
      <c r="S22" s="72">
        <v>232.41800000000001</v>
      </c>
      <c r="T22" s="72">
        <v>237.56</v>
      </c>
      <c r="U22" s="72"/>
      <c r="V22" s="100"/>
      <c r="W22" s="7"/>
    </row>
    <row r="23" spans="1:23" s="5" customFormat="1" ht="13" customHeight="1">
      <c r="A23" s="91" t="s">
        <v>14</v>
      </c>
      <c r="B23" s="72">
        <v>12.0016</v>
      </c>
      <c r="C23" s="72">
        <v>9.2629999999999999</v>
      </c>
      <c r="D23" s="72">
        <v>7.1849999999999996</v>
      </c>
      <c r="E23" s="72">
        <v>8.4079999999999995</v>
      </c>
      <c r="F23" s="72"/>
      <c r="G23" s="222"/>
      <c r="H23" s="33"/>
      <c r="O23" s="11"/>
      <c r="P23" s="91" t="s">
        <v>14</v>
      </c>
      <c r="Q23" s="72">
        <v>297.40359999999998</v>
      </c>
      <c r="R23" s="72">
        <v>226.637</v>
      </c>
      <c r="S23" s="72">
        <v>181.672</v>
      </c>
      <c r="T23" s="72">
        <v>219.61199999999999</v>
      </c>
      <c r="U23" s="72"/>
      <c r="V23" s="222"/>
      <c r="W23" s="7"/>
    </row>
    <row r="24" spans="1:23" s="5" customFormat="1" ht="13" customHeight="1">
      <c r="A24" s="91" t="s">
        <v>15</v>
      </c>
      <c r="B24" s="72">
        <v>10.5162</v>
      </c>
      <c r="C24" s="72">
        <v>8.6370000000000005</v>
      </c>
      <c r="D24" s="72">
        <v>6.141</v>
      </c>
      <c r="E24" s="72">
        <v>7.6859999999999999</v>
      </c>
      <c r="F24" s="72"/>
      <c r="G24" s="222"/>
      <c r="H24" s="33"/>
      <c r="O24" s="11"/>
      <c r="P24" s="91" t="s">
        <v>15</v>
      </c>
      <c r="Q24" s="72">
        <v>266.16879999999998</v>
      </c>
      <c r="R24" s="72">
        <v>212.86600000000001</v>
      </c>
      <c r="S24" s="72">
        <v>162.452</v>
      </c>
      <c r="T24" s="72">
        <v>203.03</v>
      </c>
      <c r="U24" s="72"/>
      <c r="V24" s="222"/>
      <c r="W24" s="7"/>
    </row>
    <row r="25" spans="1:23" s="5" customFormat="1" ht="13" customHeight="1">
      <c r="A25" s="92" t="s">
        <v>16</v>
      </c>
      <c r="B25" s="72">
        <v>10.0808</v>
      </c>
      <c r="C25" s="72">
        <v>7.319</v>
      </c>
      <c r="D25" s="72">
        <v>6.1660000000000004</v>
      </c>
      <c r="E25" s="72">
        <v>7.1230000000000002</v>
      </c>
      <c r="F25" s="72"/>
      <c r="G25" s="222"/>
      <c r="H25" s="33"/>
      <c r="O25" s="11"/>
      <c r="P25" s="92" t="s">
        <v>16</v>
      </c>
      <c r="Q25" s="72">
        <v>256.19420000000002</v>
      </c>
      <c r="R25" s="72">
        <v>180.64400000000001</v>
      </c>
      <c r="S25" s="72">
        <v>163.15199999999999</v>
      </c>
      <c r="T25" s="72">
        <v>192.999</v>
      </c>
      <c r="U25" s="72"/>
      <c r="V25" s="222"/>
      <c r="W25" s="7"/>
    </row>
    <row r="26" spans="1:23" s="5" customFormat="1" ht="13" customHeight="1">
      <c r="A26" s="93" t="s">
        <v>65</v>
      </c>
      <c r="B26" s="71">
        <f>SUM(B14:B19)</f>
        <v>73.449399999999997</v>
      </c>
      <c r="C26" s="71">
        <f t="shared" ref="C26:E26" si="2">SUM(C14:C19)</f>
        <v>61.744</v>
      </c>
      <c r="D26" s="71">
        <f>SUM(D14:D19)</f>
        <v>54.707000000000001</v>
      </c>
      <c r="E26" s="71">
        <f t="shared" si="2"/>
        <v>48.260000000000005</v>
      </c>
      <c r="F26" s="71"/>
      <c r="G26" s="202"/>
      <c r="H26" s="33"/>
      <c r="O26" s="11"/>
      <c r="P26" s="93" t="s">
        <v>65</v>
      </c>
      <c r="Q26" s="71">
        <f>SUM(Q14:Q19)</f>
        <v>1852.5525999999998</v>
      </c>
      <c r="R26" s="71">
        <f t="shared" ref="R26:T26" si="3">SUM(R14:R19)</f>
        <v>1518.895</v>
      </c>
      <c r="S26" s="71">
        <f>SUM(S14:S19)</f>
        <v>1356.7159999999999</v>
      </c>
      <c r="T26" s="71">
        <f t="shared" si="3"/>
        <v>1246.809</v>
      </c>
      <c r="U26" s="71"/>
      <c r="V26" s="202"/>
      <c r="W26" s="7"/>
    </row>
    <row r="27" spans="1:23" ht="13.5">
      <c r="A27" s="93" t="s">
        <v>50</v>
      </c>
      <c r="B27" s="71">
        <f>SUM(B14:B25)</f>
        <v>145.68360000000001</v>
      </c>
      <c r="C27" s="71">
        <f t="shared" ref="C27:E27" si="4">SUM(C14:C25)</f>
        <v>116.78000000000002</v>
      </c>
      <c r="D27" s="71">
        <f t="shared" si="4"/>
        <v>104.146</v>
      </c>
      <c r="E27" s="71">
        <f t="shared" si="4"/>
        <v>101.56600000000002</v>
      </c>
      <c r="F27" s="71"/>
      <c r="G27" s="202"/>
      <c r="P27" s="93" t="s">
        <v>50</v>
      </c>
      <c r="Q27" s="71">
        <f>SUM(Q14:Q25)</f>
        <v>3650.6019999999999</v>
      </c>
      <c r="R27" s="71">
        <f t="shared" ref="R27:T27" si="5">SUM(R14:R25)</f>
        <v>2866.3190000000004</v>
      </c>
      <c r="S27" s="71">
        <f t="shared" si="5"/>
        <v>2620.8789999999999</v>
      </c>
      <c r="T27" s="71">
        <f t="shared" si="5"/>
        <v>2632.8179999999998</v>
      </c>
      <c r="U27" s="71"/>
      <c r="V27" s="202"/>
      <c r="W27" s="7"/>
    </row>
    <row r="28" spans="1:23" ht="13.5">
      <c r="A28" s="94" t="s">
        <v>51</v>
      </c>
      <c r="B28" s="90"/>
      <c r="C28" s="90"/>
      <c r="D28" s="224">
        <f>D27/C27-1</f>
        <v>-0.10818633327624605</v>
      </c>
      <c r="E28" s="224">
        <f>E27/D27-1</f>
        <v>-2.4772914946325164E-2</v>
      </c>
      <c r="F28" s="90"/>
      <c r="G28" s="220">
        <f>(F14+F15+F16+F17)/(E14+E15+E16+E17)-1</f>
        <v>0.18416005415366099</v>
      </c>
      <c r="P28" s="94" t="s">
        <v>51</v>
      </c>
      <c r="Q28" s="90"/>
      <c r="R28" s="90"/>
      <c r="S28" s="224">
        <f>S27/R27-1</f>
        <v>-8.5628989655373466E-2</v>
      </c>
      <c r="T28" s="224">
        <f>T27/S27-1</f>
        <v>4.5553419291770592E-3</v>
      </c>
      <c r="U28" s="90"/>
      <c r="V28" s="220">
        <f>(U14+U15+U16+U17)/(T14+T15+T16+T17)-1</f>
        <v>0.22971348988133289</v>
      </c>
      <c r="W28" s="95"/>
    </row>
    <row r="29" spans="1:23" ht="13.5">
      <c r="A29" s="83"/>
      <c r="B29" s="61"/>
      <c r="C29" s="95"/>
      <c r="D29" s="95"/>
      <c r="E29" s="95"/>
      <c r="F29" s="95"/>
      <c r="G29" s="95"/>
      <c r="P29" s="83"/>
      <c r="Q29" s="61"/>
      <c r="R29" s="95"/>
      <c r="S29" s="95"/>
      <c r="T29" s="95"/>
      <c r="U29" s="95"/>
      <c r="V29" s="95"/>
      <c r="W29" s="7"/>
    </row>
    <row r="30" spans="1:23" s="70" customFormat="1">
      <c r="A30" s="99" t="s">
        <v>63</v>
      </c>
      <c r="B30" s="216">
        <f>B27/B31</f>
        <v>0.26567746444043888</v>
      </c>
      <c r="C30" s="216">
        <f>C27/C31</f>
        <v>0.22625074348109961</v>
      </c>
      <c r="D30" s="216">
        <f>D27/D31</f>
        <v>0.22623270605562301</v>
      </c>
      <c r="E30" s="216">
        <f>E27/E31</f>
        <v>0.23206969905381664</v>
      </c>
      <c r="F30" s="216">
        <f>SUM(F14:F25)/F31</f>
        <v>0.23312183962508606</v>
      </c>
      <c r="G30" s="216"/>
      <c r="P30" s="99" t="s">
        <v>63</v>
      </c>
      <c r="Q30" s="216">
        <f>Q27/Q31</f>
        <v>0.24929957007081424</v>
      </c>
      <c r="R30" s="216">
        <f t="shared" ref="R30:T30" si="6">R27/R31</f>
        <v>0.20947924767462625</v>
      </c>
      <c r="S30" s="216">
        <f t="shared" si="6"/>
        <v>0.21649727581646824</v>
      </c>
      <c r="T30" s="216">
        <f t="shared" si="6"/>
        <v>0.22141104509621365</v>
      </c>
      <c r="U30" s="216">
        <f>SUM(U14:U25)/U31</f>
        <v>0.22445848101080051</v>
      </c>
      <c r="V30" s="216"/>
      <c r="W30" s="84"/>
    </row>
    <row r="31" spans="1:23" ht="13.5">
      <c r="A31" s="99" t="s">
        <v>62</v>
      </c>
      <c r="B31" s="213">
        <v>548.34760000000006</v>
      </c>
      <c r="C31" s="214">
        <v>516.15300000000002</v>
      </c>
      <c r="D31" s="214">
        <v>460.34899999999999</v>
      </c>
      <c r="E31" s="214">
        <v>437.65300000000002</v>
      </c>
      <c r="F31" s="214">
        <v>135.071</v>
      </c>
      <c r="G31" s="214"/>
      <c r="P31" s="99" t="s">
        <v>62</v>
      </c>
      <c r="Q31" s="213">
        <v>14643.434800000001</v>
      </c>
      <c r="R31" s="214">
        <v>13683.069</v>
      </c>
      <c r="S31" s="214">
        <v>12105.829</v>
      </c>
      <c r="T31" s="214">
        <v>11891.087</v>
      </c>
      <c r="U31" s="214">
        <v>3815.748</v>
      </c>
      <c r="V31" s="214"/>
      <c r="W31" s="7"/>
    </row>
    <row r="32" spans="1:23" ht="12" customHeight="1">
      <c r="A32" s="99" t="s">
        <v>64</v>
      </c>
      <c r="B32" s="215"/>
      <c r="C32" s="216"/>
      <c r="D32" s="216">
        <f>D31/C31-1</f>
        <v>-0.10811522939903484</v>
      </c>
      <c r="E32" s="216">
        <f>E31/D31-1</f>
        <v>-4.9301725430054066E-2</v>
      </c>
      <c r="F32" s="216"/>
      <c r="G32" s="216"/>
      <c r="P32" s="99" t="s">
        <v>64</v>
      </c>
      <c r="Q32" s="215"/>
      <c r="R32" s="216"/>
      <c r="S32" s="216">
        <f>S31/R31-1</f>
        <v>-0.11526946184368436</v>
      </c>
      <c r="T32" s="216">
        <f>T31/S31-1</f>
        <v>-1.7738727351922834E-2</v>
      </c>
      <c r="U32" s="216"/>
      <c r="V32" s="216"/>
      <c r="W32" s="7"/>
    </row>
    <row r="33" spans="1:24" s="73" customFormat="1" ht="16">
      <c r="A33" s="73" t="s">
        <v>17</v>
      </c>
      <c r="B33" s="83"/>
      <c r="F33" s="65"/>
      <c r="G33" s="85"/>
      <c r="I33" s="73" t="s">
        <v>17</v>
      </c>
      <c r="P33" s="73" t="s">
        <v>17</v>
      </c>
    </row>
    <row r="36" spans="1:24" s="74" customFormat="1" ht="24" customHeight="1">
      <c r="A36" s="304" t="s">
        <v>91</v>
      </c>
      <c r="B36" s="304"/>
      <c r="C36" s="304"/>
      <c r="D36" s="304"/>
      <c r="E36" s="304"/>
      <c r="F36" s="304"/>
      <c r="G36" s="304"/>
      <c r="H36" s="304"/>
      <c r="I36" s="304"/>
      <c r="J36" s="304"/>
      <c r="K36" s="304"/>
      <c r="L36" s="304"/>
      <c r="M36" s="304"/>
      <c r="N36" s="304"/>
      <c r="O36" s="304"/>
      <c r="P36" s="304"/>
      <c r="Q36" s="304"/>
      <c r="R36" s="304"/>
      <c r="S36" s="304"/>
      <c r="T36" s="304"/>
      <c r="U36" s="304"/>
      <c r="V36" s="304"/>
    </row>
    <row r="37" spans="1:24" s="74" customFormat="1" ht="15.75" customHeight="1">
      <c r="A37" s="304"/>
      <c r="B37" s="304"/>
      <c r="C37" s="304"/>
      <c r="D37" s="304"/>
      <c r="E37" s="304"/>
      <c r="F37" s="304"/>
      <c r="G37" s="304"/>
      <c r="H37" s="304"/>
      <c r="I37" s="304"/>
      <c r="J37" s="304"/>
      <c r="K37" s="304"/>
      <c r="L37" s="304"/>
      <c r="M37" s="304"/>
      <c r="N37" s="304"/>
      <c r="O37" s="304"/>
      <c r="P37" s="304"/>
      <c r="Q37" s="304"/>
      <c r="R37" s="304"/>
      <c r="S37" s="304"/>
      <c r="T37" s="304"/>
      <c r="U37" s="304"/>
      <c r="V37" s="304"/>
    </row>
    <row r="38" spans="1:24" s="73" customFormat="1" ht="25.4" customHeight="1">
      <c r="C38" s="86"/>
      <c r="D38" s="86"/>
      <c r="E38" s="206"/>
      <c r="F38" s="86"/>
      <c r="G38" s="86"/>
      <c r="H38" s="86"/>
      <c r="I38" s="86"/>
      <c r="J38" s="86"/>
      <c r="K38" s="86"/>
      <c r="L38" s="86"/>
      <c r="M38" s="86"/>
      <c r="N38" s="86"/>
      <c r="O38" s="86"/>
      <c r="P38" s="86"/>
      <c r="Q38" s="86"/>
      <c r="R38" s="86"/>
      <c r="S38" s="86"/>
      <c r="T38" s="206"/>
      <c r="U38" s="86"/>
      <c r="V38" s="86"/>
      <c r="W38" s="86"/>
      <c r="X38" s="86"/>
    </row>
    <row r="39" spans="1:24" s="70" customFormat="1" ht="18.5">
      <c r="A39" s="79" t="s">
        <v>41</v>
      </c>
      <c r="B39" s="87"/>
      <c r="C39" s="88"/>
      <c r="D39" s="88"/>
      <c r="E39" s="88"/>
      <c r="F39" s="88"/>
      <c r="G39" s="88"/>
      <c r="P39" s="79" t="s">
        <v>42</v>
      </c>
      <c r="Q39" s="81"/>
      <c r="R39" s="82"/>
      <c r="S39" s="82"/>
      <c r="T39" s="82"/>
      <c r="U39" s="82"/>
      <c r="V39" s="82"/>
    </row>
    <row r="40" spans="1:24" s="5" customFormat="1" ht="12.75" customHeight="1">
      <c r="A40" s="96" t="s">
        <v>61</v>
      </c>
      <c r="B40" s="207"/>
      <c r="C40" s="97">
        <f>C56/$C$27</f>
        <v>0.25399897242678537</v>
      </c>
      <c r="D40" s="97">
        <f>D56/$D$27</f>
        <v>0.21942273347032051</v>
      </c>
      <c r="E40" s="97">
        <f>E56/$E$27</f>
        <v>0.21552488037335327</v>
      </c>
      <c r="F40" s="6"/>
      <c r="H40" s="296"/>
      <c r="I40" s="296"/>
      <c r="J40" s="296"/>
      <c r="K40" s="296"/>
      <c r="L40" s="296"/>
      <c r="M40" s="296"/>
      <c r="N40" s="58"/>
      <c r="O40" s="2"/>
      <c r="R40" s="6"/>
      <c r="S40" s="6"/>
      <c r="T40" s="6"/>
      <c r="U40" s="6"/>
    </row>
    <row r="41" spans="1:24" s="5" customFormat="1" ht="14.9" customHeight="1">
      <c r="A41" s="288" t="s">
        <v>4</v>
      </c>
      <c r="B41" s="285" t="s">
        <v>96</v>
      </c>
      <c r="C41" s="285">
        <v>2023</v>
      </c>
      <c r="D41" s="285">
        <v>2024</v>
      </c>
      <c r="E41" s="285">
        <v>2025</v>
      </c>
      <c r="F41" s="285">
        <v>2026</v>
      </c>
      <c r="G41" s="283" t="s">
        <v>97</v>
      </c>
      <c r="P41" s="288" t="s">
        <v>58</v>
      </c>
      <c r="Q41" s="285" t="s">
        <v>96</v>
      </c>
      <c r="R41" s="285">
        <v>2023</v>
      </c>
      <c r="S41" s="285">
        <v>2024</v>
      </c>
      <c r="T41" s="285">
        <v>2025</v>
      </c>
      <c r="U41" s="285">
        <v>2026</v>
      </c>
      <c r="V41" s="283" t="s">
        <v>97</v>
      </c>
    </row>
    <row r="42" spans="1:24" s="5" customFormat="1" ht="20.9" customHeight="1">
      <c r="A42" s="289"/>
      <c r="B42" s="286"/>
      <c r="C42" s="286"/>
      <c r="D42" s="286"/>
      <c r="E42" s="286"/>
      <c r="F42" s="286"/>
      <c r="G42" s="284"/>
      <c r="P42" s="289"/>
      <c r="Q42" s="286"/>
      <c r="R42" s="286"/>
      <c r="S42" s="286"/>
      <c r="T42" s="286"/>
      <c r="U42" s="286"/>
      <c r="V42" s="284"/>
    </row>
    <row r="43" spans="1:24" s="5" customFormat="1" ht="13.5">
      <c r="A43" s="91" t="s">
        <v>25</v>
      </c>
      <c r="B43" s="72">
        <v>3.8540000000000001</v>
      </c>
      <c r="C43" s="72">
        <v>3.3559999999999999</v>
      </c>
      <c r="D43" s="72">
        <v>1.69</v>
      </c>
      <c r="E43" s="72">
        <v>1.4330000000000001</v>
      </c>
      <c r="F43" s="72">
        <v>1.5760000000000001</v>
      </c>
      <c r="G43" s="100">
        <f>F43/E43-1</f>
        <v>9.9790648988136832E-2</v>
      </c>
      <c r="H43" s="65"/>
      <c r="O43" s="7"/>
      <c r="P43" s="91" t="s">
        <v>25</v>
      </c>
      <c r="Q43" s="72">
        <v>96.287800000000004</v>
      </c>
      <c r="R43" s="72">
        <v>86.019000000000005</v>
      </c>
      <c r="S43" s="72">
        <v>40.758000000000003</v>
      </c>
      <c r="T43" s="72">
        <v>37.073</v>
      </c>
      <c r="U43" s="72">
        <v>41.146999999999998</v>
      </c>
      <c r="V43" s="100">
        <f>U43/T43-1</f>
        <v>0.10989129555201904</v>
      </c>
      <c r="W43" s="7"/>
      <c r="X43" s="7"/>
    </row>
    <row r="44" spans="1:24" s="5" customFormat="1">
      <c r="A44" s="91" t="s">
        <v>26</v>
      </c>
      <c r="B44" s="72">
        <v>3.875</v>
      </c>
      <c r="C44" s="72">
        <v>3.0139999999999998</v>
      </c>
      <c r="D44" s="72">
        <v>1.9870000000000001</v>
      </c>
      <c r="E44" s="72">
        <v>1.841</v>
      </c>
      <c r="F44" s="72">
        <v>1.9159999999999999</v>
      </c>
      <c r="G44" s="100">
        <f t="shared" ref="G44:G46" si="7">F44/E44-1</f>
        <v>4.0738728951656755E-2</v>
      </c>
      <c r="H44" s="10"/>
      <c r="I44" s="60"/>
      <c r="O44" s="7"/>
      <c r="P44" s="91" t="s">
        <v>26</v>
      </c>
      <c r="Q44" s="72">
        <v>96.575000000000003</v>
      </c>
      <c r="R44" s="72">
        <v>35.823</v>
      </c>
      <c r="S44" s="72">
        <v>47.54</v>
      </c>
      <c r="T44" s="72">
        <v>47.658000000000001</v>
      </c>
      <c r="U44" s="72">
        <v>50.432000000000002</v>
      </c>
      <c r="V44" s="100">
        <f t="shared" ref="V44:V46" si="8">U44/T44-1</f>
        <v>5.8206387175290697E-2</v>
      </c>
      <c r="W44" s="7"/>
      <c r="X44" s="7"/>
    </row>
    <row r="45" spans="1:24" s="5" customFormat="1" ht="13.5">
      <c r="A45" s="91" t="s">
        <v>7</v>
      </c>
      <c r="B45" s="72">
        <v>3.8348</v>
      </c>
      <c r="C45" s="72">
        <v>3.3769999999999998</v>
      </c>
      <c r="D45" s="72">
        <v>2.04</v>
      </c>
      <c r="E45" s="72">
        <v>1.766</v>
      </c>
      <c r="F45" s="72">
        <v>1.9379999999999999</v>
      </c>
      <c r="G45" s="100">
        <f t="shared" si="7"/>
        <v>9.7395243488108685E-2</v>
      </c>
      <c r="H45" s="10"/>
      <c r="I45" s="65"/>
      <c r="O45" s="7"/>
      <c r="P45" s="91" t="s">
        <v>7</v>
      </c>
      <c r="Q45" s="72">
        <v>96.566999999999993</v>
      </c>
      <c r="R45" s="72">
        <v>86.751999999999995</v>
      </c>
      <c r="S45" s="72">
        <v>50.936999999999998</v>
      </c>
      <c r="T45" s="72">
        <v>46.084000000000003</v>
      </c>
      <c r="U45" s="72">
        <v>51.347999999999999</v>
      </c>
      <c r="V45" s="100">
        <f t="shared" si="8"/>
        <v>0.11422619564273928</v>
      </c>
      <c r="W45" s="7"/>
      <c r="X45" s="7"/>
    </row>
    <row r="46" spans="1:24" s="5" customFormat="1">
      <c r="A46" s="91" t="s">
        <v>8</v>
      </c>
      <c r="B46" s="72">
        <v>4.1298000000000004</v>
      </c>
      <c r="C46" s="72">
        <v>3.1110000000000002</v>
      </c>
      <c r="D46" s="72">
        <v>1.728</v>
      </c>
      <c r="E46" s="72">
        <v>1.3680000000000001</v>
      </c>
      <c r="F46" s="72">
        <v>1.968</v>
      </c>
      <c r="G46" s="100">
        <f t="shared" si="7"/>
        <v>0.43859649122806998</v>
      </c>
      <c r="H46" s="10"/>
      <c r="O46" s="7"/>
      <c r="P46" s="91" t="s">
        <v>8</v>
      </c>
      <c r="Q46" s="72">
        <v>104.703</v>
      </c>
      <c r="R46" s="72">
        <v>79.688000000000002</v>
      </c>
      <c r="S46" s="72">
        <v>42.372</v>
      </c>
      <c r="T46" s="72">
        <v>35.423999999999999</v>
      </c>
      <c r="U46" s="72">
        <v>51.78</v>
      </c>
      <c r="V46" s="100">
        <f t="shared" si="8"/>
        <v>0.46172086720867211</v>
      </c>
      <c r="W46" s="7"/>
      <c r="X46" s="7"/>
    </row>
    <row r="47" spans="1:24" s="5" customFormat="1">
      <c r="A47" s="91" t="s">
        <v>9</v>
      </c>
      <c r="B47" s="72">
        <v>4.3676000000000004</v>
      </c>
      <c r="C47" s="72">
        <v>1.698</v>
      </c>
      <c r="D47" s="72">
        <v>2.0470000000000002</v>
      </c>
      <c r="E47" s="72">
        <v>2.1880000000000002</v>
      </c>
      <c r="F47" s="72"/>
      <c r="G47" s="100"/>
      <c r="H47" s="10"/>
      <c r="O47" s="7"/>
      <c r="P47" s="91" t="s">
        <v>9</v>
      </c>
      <c r="Q47" s="72">
        <v>109.8096</v>
      </c>
      <c r="R47" s="72">
        <v>44.569000000000003</v>
      </c>
      <c r="S47" s="72">
        <v>50.097999999999999</v>
      </c>
      <c r="T47" s="72">
        <v>53.939</v>
      </c>
      <c r="U47" s="72"/>
      <c r="V47" s="100"/>
      <c r="W47" s="7"/>
      <c r="X47" s="7"/>
    </row>
    <row r="48" spans="1:24" s="5" customFormat="1">
      <c r="A48" s="91" t="s">
        <v>10</v>
      </c>
      <c r="B48" s="72">
        <v>3.9729999999999999</v>
      </c>
      <c r="C48" s="72">
        <v>2.1120000000000001</v>
      </c>
      <c r="D48" s="72">
        <v>2.6989999999999998</v>
      </c>
      <c r="E48" s="72">
        <v>2.266</v>
      </c>
      <c r="F48" s="72"/>
      <c r="G48" s="100"/>
      <c r="H48" s="10"/>
      <c r="O48" s="7"/>
      <c r="P48" s="91" t="s">
        <v>10</v>
      </c>
      <c r="Q48" s="72">
        <v>99.619799999999998</v>
      </c>
      <c r="R48" s="72">
        <v>53.140999999999998</v>
      </c>
      <c r="S48" s="72">
        <v>65.245999999999995</v>
      </c>
      <c r="T48" s="72">
        <v>56.856000000000002</v>
      </c>
      <c r="U48" s="72"/>
      <c r="V48" s="100"/>
      <c r="W48" s="7"/>
      <c r="X48" s="7"/>
    </row>
    <row r="49" spans="1:24" s="6" customFormat="1" ht="13" customHeight="1">
      <c r="A49" s="91" t="s">
        <v>29</v>
      </c>
      <c r="B49" s="72">
        <v>4.5894000000000004</v>
      </c>
      <c r="C49" s="72">
        <v>1.9079999999999999</v>
      </c>
      <c r="D49" s="72">
        <v>1.988</v>
      </c>
      <c r="E49" s="72">
        <v>2.222</v>
      </c>
      <c r="F49" s="72"/>
      <c r="G49" s="100"/>
      <c r="H49" s="10"/>
      <c r="O49" s="7"/>
      <c r="P49" s="91" t="s">
        <v>29</v>
      </c>
      <c r="Q49" s="72">
        <v>115.67140000000001</v>
      </c>
      <c r="R49" s="72">
        <v>46.223999999999997</v>
      </c>
      <c r="S49" s="72">
        <v>48.51</v>
      </c>
      <c r="T49" s="72">
        <v>55.499000000000002</v>
      </c>
      <c r="U49" s="72"/>
      <c r="V49" s="100"/>
      <c r="W49" s="7"/>
      <c r="X49" s="7"/>
    </row>
    <row r="50" spans="1:24" s="5" customFormat="1" ht="13" customHeight="1">
      <c r="A50" s="91" t="s">
        <v>30</v>
      </c>
      <c r="B50" s="72">
        <v>4.9794</v>
      </c>
      <c r="C50" s="72">
        <v>2.427</v>
      </c>
      <c r="D50" s="72">
        <v>1.899</v>
      </c>
      <c r="E50" s="72">
        <v>1.61</v>
      </c>
      <c r="F50" s="72"/>
      <c r="G50" s="100"/>
      <c r="H50" s="10"/>
      <c r="O50" s="7"/>
      <c r="P50" s="91" t="s">
        <v>30</v>
      </c>
      <c r="Q50" s="72">
        <v>118.6422</v>
      </c>
      <c r="R50" s="72">
        <v>56.639000000000003</v>
      </c>
      <c r="S50" s="72">
        <v>46.253</v>
      </c>
      <c r="T50" s="72">
        <v>40.651000000000003</v>
      </c>
      <c r="U50" s="72"/>
      <c r="V50" s="100"/>
      <c r="W50" s="7"/>
      <c r="X50" s="7"/>
    </row>
    <row r="51" spans="1:24" s="5" customFormat="1" ht="13" customHeight="1">
      <c r="A51" s="91" t="s">
        <v>31</v>
      </c>
      <c r="B51" s="72">
        <v>3.6093999999999999</v>
      </c>
      <c r="C51" s="72">
        <v>2.1520000000000001</v>
      </c>
      <c r="D51" s="72">
        <v>1.806</v>
      </c>
      <c r="E51" s="72">
        <v>1.8879999999999999</v>
      </c>
      <c r="F51" s="72"/>
      <c r="G51" s="100"/>
      <c r="H51" s="10"/>
      <c r="O51" s="7"/>
      <c r="P51" s="91" t="s">
        <v>31</v>
      </c>
      <c r="Q51" s="72">
        <v>90.0398</v>
      </c>
      <c r="R51" s="72">
        <v>53.892000000000003</v>
      </c>
      <c r="S51" s="72">
        <v>44.784999999999997</v>
      </c>
      <c r="T51" s="72">
        <v>47.634999999999998</v>
      </c>
      <c r="U51" s="72"/>
      <c r="V51" s="100"/>
      <c r="W51" s="7"/>
      <c r="X51" s="7"/>
    </row>
    <row r="52" spans="1:24" s="5" customFormat="1" ht="13" customHeight="1">
      <c r="A52" s="91" t="s">
        <v>32</v>
      </c>
      <c r="B52" s="72">
        <v>3.7904</v>
      </c>
      <c r="C52" s="72">
        <v>2.3730000000000002</v>
      </c>
      <c r="D52" s="72">
        <v>1.7210000000000001</v>
      </c>
      <c r="E52" s="72">
        <v>1.9159999999999999</v>
      </c>
      <c r="F52" s="72"/>
      <c r="G52" s="222"/>
      <c r="H52" s="10"/>
      <c r="O52" s="7"/>
      <c r="P52" s="91" t="s">
        <v>32</v>
      </c>
      <c r="Q52" s="72">
        <v>94.812799999999996</v>
      </c>
      <c r="R52" s="72">
        <v>58.527000000000001</v>
      </c>
      <c r="S52" s="72">
        <v>44.267000000000003</v>
      </c>
      <c r="T52" s="72">
        <v>48.860999999999997</v>
      </c>
      <c r="U52" s="72"/>
      <c r="V52" s="222"/>
      <c r="W52" s="7"/>
      <c r="X52" s="7"/>
    </row>
    <row r="53" spans="1:24" s="5" customFormat="1" ht="13" customHeight="1">
      <c r="A53" s="91" t="s">
        <v>33</v>
      </c>
      <c r="B53" s="72">
        <v>3.4251999999999998</v>
      </c>
      <c r="C53" s="72">
        <v>2.2989999999999999</v>
      </c>
      <c r="D53" s="72">
        <v>1.6659999999999999</v>
      </c>
      <c r="E53" s="72">
        <v>1.615</v>
      </c>
      <c r="F53" s="72"/>
      <c r="G53" s="222"/>
      <c r="H53" s="10"/>
      <c r="O53" s="7"/>
      <c r="P53" s="91" t="s">
        <v>33</v>
      </c>
      <c r="Q53" s="72">
        <v>88.1648</v>
      </c>
      <c r="R53" s="72">
        <v>56.167999999999999</v>
      </c>
      <c r="S53" s="72">
        <v>42.637</v>
      </c>
      <c r="T53" s="72">
        <v>42.9</v>
      </c>
      <c r="U53" s="72"/>
      <c r="V53" s="222"/>
      <c r="W53" s="7"/>
      <c r="X53" s="7"/>
    </row>
    <row r="54" spans="1:24" s="5" customFormat="1" ht="13" customHeight="1">
      <c r="A54" s="92" t="s">
        <v>34</v>
      </c>
      <c r="B54" s="72">
        <v>3.5112000000000001</v>
      </c>
      <c r="C54" s="72">
        <v>1.835</v>
      </c>
      <c r="D54" s="72">
        <v>1.581</v>
      </c>
      <c r="E54" s="72">
        <v>1.7769999999999999</v>
      </c>
      <c r="F54" s="72"/>
      <c r="G54" s="222"/>
      <c r="H54" s="10"/>
      <c r="K54" s="1"/>
      <c r="O54" s="7"/>
      <c r="P54" s="92" t="s">
        <v>34</v>
      </c>
      <c r="Q54" s="72">
        <v>90.778400000000005</v>
      </c>
      <c r="R54" s="72">
        <v>45.332999999999998</v>
      </c>
      <c r="S54" s="72">
        <v>40.601999999999997</v>
      </c>
      <c r="T54" s="72">
        <v>46.786999999999999</v>
      </c>
      <c r="U54" s="72"/>
      <c r="V54" s="222"/>
      <c r="W54" s="7"/>
      <c r="X54" s="7"/>
    </row>
    <row r="55" spans="1:24" s="5" customFormat="1" ht="13" customHeight="1">
      <c r="A55" s="93" t="s">
        <v>65</v>
      </c>
      <c r="B55" s="71">
        <f>SUM(B43:B48)</f>
        <v>24.034199999999998</v>
      </c>
      <c r="C55" s="71">
        <f t="shared" ref="C55:E55" si="9">SUM(C43:C48)</f>
        <v>16.667999999999999</v>
      </c>
      <c r="D55" s="71">
        <f>SUM(D43:D48)</f>
        <v>12.191000000000001</v>
      </c>
      <c r="E55" s="71">
        <f t="shared" si="9"/>
        <v>10.862</v>
      </c>
      <c r="F55" s="71"/>
      <c r="G55" s="202"/>
      <c r="H55" s="10"/>
      <c r="K55" s="1"/>
      <c r="O55" s="7"/>
      <c r="P55" s="93" t="s">
        <v>65</v>
      </c>
      <c r="Q55" s="71">
        <f>SUM(Q43:Q48)</f>
        <v>603.56219999999996</v>
      </c>
      <c r="R55" s="71">
        <f t="shared" ref="R55:T55" si="10">SUM(R43:R48)</f>
        <v>385.99200000000002</v>
      </c>
      <c r="S55" s="71">
        <f>SUM(S43:S48)</f>
        <v>296.95100000000002</v>
      </c>
      <c r="T55" s="71">
        <f t="shared" si="10"/>
        <v>277.03399999999999</v>
      </c>
      <c r="U55" s="71"/>
      <c r="V55" s="202"/>
      <c r="W55" s="7"/>
      <c r="X55" s="7"/>
    </row>
    <row r="56" spans="1:24" s="5" customFormat="1" ht="13" customHeight="1">
      <c r="A56" s="93" t="s">
        <v>50</v>
      </c>
      <c r="B56" s="71">
        <f>SUM(B43:B54)</f>
        <v>47.9392</v>
      </c>
      <c r="C56" s="71">
        <f t="shared" ref="C56:E56" si="11">SUM(C43:C54)</f>
        <v>29.662000000000003</v>
      </c>
      <c r="D56" s="71">
        <f t="shared" si="11"/>
        <v>22.852</v>
      </c>
      <c r="E56" s="71">
        <f t="shared" si="11"/>
        <v>21.89</v>
      </c>
      <c r="F56" s="71"/>
      <c r="G56" s="202"/>
      <c r="K56" s="1"/>
      <c r="P56" s="93" t="s">
        <v>50</v>
      </c>
      <c r="Q56" s="71">
        <f>SUM(Q43:Q54)</f>
        <v>1201.6715999999999</v>
      </c>
      <c r="R56" s="71">
        <f t="shared" ref="R56:T56" si="12">SUM(R43:R54)</f>
        <v>702.77500000000009</v>
      </c>
      <c r="S56" s="71">
        <f t="shared" si="12"/>
        <v>564.005</v>
      </c>
      <c r="T56" s="71">
        <f t="shared" si="12"/>
        <v>559.36700000000008</v>
      </c>
      <c r="U56" s="71"/>
      <c r="V56" s="202"/>
      <c r="W56" s="7"/>
      <c r="X56" s="7"/>
    </row>
    <row r="57" spans="1:24" ht="13.5">
      <c r="A57" s="94" t="s">
        <v>51</v>
      </c>
      <c r="B57" s="90"/>
      <c r="C57" s="90"/>
      <c r="D57" s="224">
        <f>D56/C56-1</f>
        <v>-0.22958667655586273</v>
      </c>
      <c r="E57" s="224">
        <f>E56/D56-1</f>
        <v>-4.2096971818659235E-2</v>
      </c>
      <c r="F57" s="90"/>
      <c r="G57" s="220">
        <f>(F43+F44+F45+F46)/(E43+E44+E45+E46)-1</f>
        <v>0.15449438202247179</v>
      </c>
      <c r="P57" s="94" t="s">
        <v>51</v>
      </c>
      <c r="Q57" s="90"/>
      <c r="R57" s="90"/>
      <c r="S57" s="224">
        <f>S56/R56-1</f>
        <v>-0.19746006901213065</v>
      </c>
      <c r="T57" s="224">
        <f>T56/S56-1</f>
        <v>-8.223331353445329E-3</v>
      </c>
      <c r="U57" s="90"/>
      <c r="V57" s="220">
        <f>(U43+U44+U45+U46)/(T43+T44+T45+T46)-1</f>
        <v>0.17124742088198319</v>
      </c>
      <c r="W57" s="7"/>
    </row>
    <row r="58" spans="1:24" ht="12" customHeight="1">
      <c r="A58" s="6"/>
      <c r="B58" s="61"/>
      <c r="C58" s="64"/>
      <c r="D58" s="64"/>
      <c r="E58" s="64"/>
      <c r="F58" s="64"/>
      <c r="G58" s="62"/>
      <c r="P58" s="6"/>
      <c r="Q58" s="61"/>
      <c r="R58" s="64"/>
      <c r="S58" s="64"/>
      <c r="T58" s="64"/>
      <c r="U58" s="64"/>
      <c r="V58" s="62"/>
      <c r="W58" s="7"/>
    </row>
    <row r="59" spans="1:24" s="73" customFormat="1" ht="16">
      <c r="A59" s="73" t="s">
        <v>17</v>
      </c>
      <c r="B59" s="83"/>
      <c r="P59" s="73" t="s">
        <v>17</v>
      </c>
    </row>
    <row r="60" spans="1:24" s="73" customFormat="1" ht="16">
      <c r="B60" s="83"/>
    </row>
    <row r="66" spans="5:5" ht="13.5">
      <c r="E66" s="70"/>
    </row>
  </sheetData>
  <sheetProtection selectLockedCells="1" selectUnlockedCells="1"/>
  <mergeCells count="38">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 ref="V12:V13"/>
    <mergeCell ref="I13:K13"/>
    <mergeCell ref="S12:S13"/>
    <mergeCell ref="A36:V36"/>
    <mergeCell ref="H40:M40"/>
    <mergeCell ref="A37:V37"/>
    <mergeCell ref="U12:U13"/>
    <mergeCell ref="P12:P13"/>
    <mergeCell ref="Q12:Q13"/>
    <mergeCell ref="R12:R13"/>
    <mergeCell ref="T12:T13"/>
    <mergeCell ref="I9:M9"/>
    <mergeCell ref="A10:G10"/>
    <mergeCell ref="A12:A13"/>
    <mergeCell ref="B12:B13"/>
    <mergeCell ref="C12:C13"/>
    <mergeCell ref="G12:G13"/>
    <mergeCell ref="D12:D13"/>
    <mergeCell ref="I10:O10"/>
    <mergeCell ref="F12:F13"/>
    <mergeCell ref="E12:E13"/>
    <mergeCell ref="A9:G9"/>
  </mergeCells>
  <conditionalFormatting sqref="F43:F54">
    <cfRule type="cellIs" dxfId="47" priority="20" operator="between">
      <formula>0</formula>
      <formula>0</formula>
    </cfRule>
  </conditionalFormatting>
  <conditionalFormatting sqref="U14:U25">
    <cfRule type="cellIs" dxfId="46" priority="24" operator="between">
      <formula>0</formula>
      <formula>0</formula>
    </cfRule>
  </conditionalFormatting>
  <conditionalFormatting sqref="F14:F25">
    <cfRule type="cellIs" dxfId="45" priority="28" operator="between">
      <formula>0</formula>
      <formula>0</formula>
    </cfRule>
  </conditionalFormatting>
  <conditionalFormatting sqref="U43:U54">
    <cfRule type="cellIs" dxfId="44" priority="16" operator="between">
      <formula>0</formula>
      <formula>0</formula>
    </cfRule>
  </conditionalFormatting>
  <conditionalFormatting sqref="G14:G17">
    <cfRule type="cellIs" dxfId="43" priority="12" operator="between">
      <formula>0</formula>
      <formula>0</formula>
    </cfRule>
  </conditionalFormatting>
  <conditionalFormatting sqref="G23:G25">
    <cfRule type="cellIs" dxfId="42" priority="11" operator="between">
      <formula>0</formula>
      <formula>0</formula>
    </cfRule>
  </conditionalFormatting>
  <conditionalFormatting sqref="G18:G22">
    <cfRule type="cellIs" dxfId="41" priority="10" operator="between">
      <formula>0</formula>
      <formula>0</formula>
    </cfRule>
  </conditionalFormatting>
  <conditionalFormatting sqref="V14:V17">
    <cfRule type="cellIs" dxfId="40" priority="9" operator="between">
      <formula>0</formula>
      <formula>0</formula>
    </cfRule>
  </conditionalFormatting>
  <conditionalFormatting sqref="V23:V25">
    <cfRule type="cellIs" dxfId="39" priority="8" operator="between">
      <formula>0</formula>
      <formula>0</formula>
    </cfRule>
  </conditionalFormatting>
  <conditionalFormatting sqref="V18:V22">
    <cfRule type="cellIs" dxfId="38" priority="7" operator="between">
      <formula>0</formula>
      <formula>0</formula>
    </cfRule>
  </conditionalFormatting>
  <conditionalFormatting sqref="V43:V46">
    <cfRule type="cellIs" dxfId="37" priority="6" operator="between">
      <formula>0</formula>
      <formula>0</formula>
    </cfRule>
  </conditionalFormatting>
  <conditionalFormatting sqref="V52:V54">
    <cfRule type="cellIs" dxfId="36" priority="5" operator="between">
      <formula>0</formula>
      <formula>0</formula>
    </cfRule>
  </conditionalFormatting>
  <conditionalFormatting sqref="V47:V51">
    <cfRule type="cellIs" dxfId="35" priority="4" operator="between">
      <formula>0</formula>
      <formula>0</formula>
    </cfRule>
  </conditionalFormatting>
  <conditionalFormatting sqref="G43:G46">
    <cfRule type="cellIs" dxfId="34" priority="3" operator="between">
      <formula>0</formula>
      <formula>0</formula>
    </cfRule>
  </conditionalFormatting>
  <conditionalFormatting sqref="G52:G54">
    <cfRule type="cellIs" dxfId="33" priority="2" operator="between">
      <formula>0</formula>
      <formula>0</formula>
    </cfRule>
  </conditionalFormatting>
  <conditionalFormatting sqref="G47:G51">
    <cfRule type="cellIs" dxfId="32"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V56"/>
  <sheetViews>
    <sheetView workbookViewId="0">
      <selection activeCell="T12" sqref="T12"/>
    </sheetView>
  </sheetViews>
  <sheetFormatPr baseColWidth="10" defaultColWidth="11.54296875" defaultRowHeight="12.5"/>
  <cols>
    <col min="1" max="9" width="11.54296875" style="239"/>
    <col min="10" max="10" width="7.81640625" style="239" customWidth="1"/>
    <col min="11" max="16384" width="11.54296875" style="239"/>
  </cols>
  <sheetData>
    <row r="1" spans="1:48" s="225" customFormat="1" ht="15.65" customHeight="1"/>
    <row r="2" spans="1:48" s="225" customFormat="1" ht="13">
      <c r="I2" s="306"/>
      <c r="J2" s="306"/>
      <c r="K2" s="306"/>
      <c r="L2" s="306"/>
      <c r="M2" s="306"/>
    </row>
    <row r="3" spans="1:48" s="225" customFormat="1">
      <c r="I3" s="307"/>
      <c r="J3" s="307"/>
    </row>
    <row r="4" spans="1:48" s="225" customFormat="1"/>
    <row r="5" spans="1:48" s="225" customFormat="1"/>
    <row r="6" spans="1:48" s="225" customFormat="1" ht="15.5">
      <c r="A6" s="226"/>
      <c r="B6" s="226"/>
      <c r="C6" s="227"/>
      <c r="D6" s="227"/>
      <c r="E6" s="227"/>
      <c r="F6" s="227"/>
      <c r="G6" s="227"/>
      <c r="H6" s="227"/>
      <c r="I6" s="227"/>
      <c r="J6" s="227"/>
      <c r="K6" s="227"/>
      <c r="L6" s="227"/>
      <c r="M6" s="227"/>
      <c r="N6" s="227"/>
      <c r="O6" s="227"/>
      <c r="P6" s="227"/>
      <c r="Q6" s="227"/>
    </row>
    <row r="7" spans="1:48" s="225" customFormat="1" ht="17.25" customHeight="1">
      <c r="A7" s="308"/>
      <c r="B7" s="308"/>
      <c r="C7" s="308"/>
      <c r="D7" s="308"/>
      <c r="E7" s="308"/>
      <c r="F7" s="308"/>
      <c r="G7" s="308"/>
      <c r="H7" s="308"/>
      <c r="I7" s="308"/>
      <c r="M7" s="309"/>
      <c r="N7" s="309"/>
      <c r="O7" s="309"/>
      <c r="P7" s="309"/>
      <c r="Q7" s="309"/>
    </row>
    <row r="8" spans="1:48" s="225" customFormat="1" ht="13">
      <c r="K8" s="228"/>
    </row>
    <row r="9" spans="1:48" s="225" customFormat="1" ht="15.5">
      <c r="A9" s="229" t="s">
        <v>76</v>
      </c>
      <c r="B9" s="229"/>
      <c r="C9" s="229"/>
      <c r="D9" s="229"/>
      <c r="E9" s="229"/>
      <c r="F9" s="229"/>
      <c r="G9" s="229"/>
      <c r="H9" s="229"/>
      <c r="I9" s="229"/>
      <c r="J9" s="229"/>
      <c r="K9" s="230"/>
      <c r="L9" s="228"/>
      <c r="N9" s="230"/>
      <c r="O9" s="230"/>
      <c r="P9" s="230"/>
      <c r="Q9" s="230"/>
      <c r="R9" s="310"/>
      <c r="S9" s="310"/>
      <c r="T9" s="310"/>
      <c r="U9" s="310"/>
      <c r="V9" s="310"/>
      <c r="W9" s="310"/>
      <c r="X9" s="310"/>
    </row>
    <row r="10" spans="1:48" s="225" customFormat="1" ht="13">
      <c r="A10" s="305" t="s">
        <v>77</v>
      </c>
      <c r="B10" s="305"/>
      <c r="C10" s="305"/>
      <c r="D10" s="305"/>
      <c r="E10" s="305"/>
      <c r="F10" s="305"/>
      <c r="G10" s="305"/>
      <c r="H10" s="305"/>
      <c r="I10" s="305"/>
      <c r="J10" s="230"/>
      <c r="K10" s="230"/>
      <c r="L10" s="230"/>
      <c r="M10" s="228"/>
      <c r="N10" s="230"/>
      <c r="O10" s="230"/>
      <c r="P10" s="230"/>
      <c r="Q10" s="230"/>
      <c r="R10" s="305"/>
      <c r="S10" s="305"/>
      <c r="T10" s="305"/>
      <c r="U10" s="305"/>
      <c r="V10" s="305"/>
      <c r="W10" s="305"/>
      <c r="X10" s="305"/>
    </row>
    <row r="11" spans="1:48" s="225" customFormat="1" ht="13.5" thickBot="1">
      <c r="A11" s="231"/>
      <c r="B11" s="230"/>
      <c r="C11" s="232"/>
      <c r="D11" s="232"/>
      <c r="E11" s="232"/>
      <c r="F11" s="232"/>
      <c r="G11" s="232"/>
      <c r="H11" s="232"/>
      <c r="I11" s="230"/>
      <c r="J11" s="233"/>
      <c r="K11" s="233"/>
      <c r="L11" s="233"/>
      <c r="N11" s="234" t="s">
        <v>76</v>
      </c>
      <c r="O11" s="231"/>
      <c r="P11" s="233"/>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row>
    <row r="12" spans="1:48" ht="21.5" thickBot="1">
      <c r="A12" s="235" t="s">
        <v>90</v>
      </c>
      <c r="B12" s="236">
        <v>2020</v>
      </c>
      <c r="C12" s="237">
        <v>2021</v>
      </c>
      <c r="D12" s="237">
        <v>2022</v>
      </c>
      <c r="E12" s="274">
        <v>2023</v>
      </c>
      <c r="F12" s="274">
        <v>2024</v>
      </c>
      <c r="G12" s="274">
        <v>2025</v>
      </c>
      <c r="H12" s="238">
        <v>2026</v>
      </c>
      <c r="I12" s="230"/>
      <c r="J12" s="230"/>
      <c r="K12" s="230"/>
      <c r="L12" s="230"/>
      <c r="M12" s="234" t="s">
        <v>77</v>
      </c>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row>
    <row r="13" spans="1:48">
      <c r="A13" s="240" t="s">
        <v>5</v>
      </c>
      <c r="B13" s="241">
        <v>98.6</v>
      </c>
      <c r="C13" s="242">
        <v>104.1</v>
      </c>
      <c r="D13" s="242">
        <v>119.7</v>
      </c>
      <c r="E13" s="275">
        <v>147.69999999999999</v>
      </c>
      <c r="F13" s="275">
        <v>131</v>
      </c>
      <c r="G13" s="275">
        <v>124</v>
      </c>
      <c r="H13" s="243">
        <v>116.8</v>
      </c>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row>
    <row r="14" spans="1:48">
      <c r="A14" s="244" t="s">
        <v>6</v>
      </c>
      <c r="B14" s="245">
        <v>99.2</v>
      </c>
      <c r="C14" s="246">
        <v>106.9</v>
      </c>
      <c r="D14" s="246">
        <v>122.4</v>
      </c>
      <c r="E14" s="276">
        <v>146.4</v>
      </c>
      <c r="F14" s="276">
        <v>128.6</v>
      </c>
      <c r="G14" s="276">
        <v>124.2</v>
      </c>
      <c r="H14" s="247">
        <v>116.7</v>
      </c>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row>
    <row r="15" spans="1:48">
      <c r="A15" s="244" t="s">
        <v>7</v>
      </c>
      <c r="B15" s="245">
        <v>99.3</v>
      </c>
      <c r="C15" s="246">
        <v>108.6</v>
      </c>
      <c r="D15" s="246">
        <v>127.3</v>
      </c>
      <c r="E15" s="276">
        <v>145.30000000000001</v>
      </c>
      <c r="F15" s="276">
        <v>127.6</v>
      </c>
      <c r="G15" s="276">
        <v>124.5</v>
      </c>
      <c r="H15" s="247">
        <v>117.2</v>
      </c>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row>
    <row r="16" spans="1:48">
      <c r="A16" s="244" t="s">
        <v>8</v>
      </c>
      <c r="B16" s="245">
        <v>100.1</v>
      </c>
      <c r="C16" s="246">
        <v>110.1</v>
      </c>
      <c r="D16" s="246">
        <v>134.9</v>
      </c>
      <c r="E16" s="276">
        <v>143.4</v>
      </c>
      <c r="F16" s="276">
        <v>127</v>
      </c>
      <c r="G16" s="276">
        <v>124.4</v>
      </c>
      <c r="H16" s="247">
        <v>119</v>
      </c>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row>
    <row r="17" spans="1:48">
      <c r="A17" s="244" t="s">
        <v>9</v>
      </c>
      <c r="B17" s="245">
        <v>100.1</v>
      </c>
      <c r="C17" s="246">
        <v>111.6</v>
      </c>
      <c r="D17" s="246">
        <v>143.1</v>
      </c>
      <c r="E17" s="276">
        <v>143.5</v>
      </c>
      <c r="F17" s="276">
        <v>125.8</v>
      </c>
      <c r="G17" s="276">
        <v>124.2</v>
      </c>
      <c r="H17" s="248"/>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row>
    <row r="18" spans="1:48">
      <c r="A18" s="244" t="s">
        <v>10</v>
      </c>
      <c r="B18" s="245">
        <v>100.2</v>
      </c>
      <c r="C18" s="246">
        <v>112</v>
      </c>
      <c r="D18" s="246">
        <v>144.4</v>
      </c>
      <c r="E18" s="276">
        <v>140.69999999999999</v>
      </c>
      <c r="F18" s="276">
        <v>125.1</v>
      </c>
      <c r="G18" s="276">
        <v>123.4</v>
      </c>
      <c r="H18" s="248"/>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row>
    <row r="19" spans="1:48">
      <c r="A19" s="244" t="s">
        <v>29</v>
      </c>
      <c r="B19" s="245">
        <v>99.4</v>
      </c>
      <c r="C19" s="246">
        <v>112.8</v>
      </c>
      <c r="D19" s="246">
        <v>145.9</v>
      </c>
      <c r="E19" s="276">
        <v>133.5</v>
      </c>
      <c r="F19" s="276">
        <v>125.9</v>
      </c>
      <c r="G19" s="276">
        <v>121.9</v>
      </c>
      <c r="H19" s="248"/>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row>
    <row r="20" spans="1:48">
      <c r="A20" s="244" t="s">
        <v>30</v>
      </c>
      <c r="B20" s="245">
        <v>99.5</v>
      </c>
      <c r="C20" s="246">
        <v>112.5</v>
      </c>
      <c r="D20" s="246">
        <v>145.5</v>
      </c>
      <c r="E20" s="276">
        <v>132.4</v>
      </c>
      <c r="F20" s="276">
        <v>125.5</v>
      </c>
      <c r="G20" s="276">
        <v>120.5</v>
      </c>
      <c r="H20" s="248"/>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row>
    <row r="21" spans="1:48">
      <c r="A21" s="244" t="s">
        <v>13</v>
      </c>
      <c r="B21" s="245">
        <v>99.6</v>
      </c>
      <c r="C21" s="246">
        <v>113.4</v>
      </c>
      <c r="D21" s="246">
        <v>145.4</v>
      </c>
      <c r="E21" s="276">
        <v>132</v>
      </c>
      <c r="F21" s="276">
        <v>124.8</v>
      </c>
      <c r="G21" s="276">
        <v>120</v>
      </c>
      <c r="H21" s="248"/>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row>
    <row r="22" spans="1:48">
      <c r="A22" s="244" t="s">
        <v>14</v>
      </c>
      <c r="B22" s="245">
        <v>99.9</v>
      </c>
      <c r="C22" s="246">
        <v>114.4</v>
      </c>
      <c r="D22" s="246">
        <v>147.19999999999999</v>
      </c>
      <c r="E22" s="276">
        <v>134</v>
      </c>
      <c r="F22" s="276">
        <v>125.3</v>
      </c>
      <c r="G22" s="276">
        <v>118.6</v>
      </c>
      <c r="H22" s="248"/>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row>
    <row r="23" spans="1:48">
      <c r="A23" s="244" t="s">
        <v>15</v>
      </c>
      <c r="B23" s="245">
        <v>101.5</v>
      </c>
      <c r="C23" s="246">
        <v>115.5</v>
      </c>
      <c r="D23" s="246">
        <v>149.1</v>
      </c>
      <c r="E23" s="276">
        <v>131.69999999999999</v>
      </c>
      <c r="F23" s="276">
        <v>124.9</v>
      </c>
      <c r="G23" s="276">
        <v>117</v>
      </c>
      <c r="H23" s="248"/>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row>
    <row r="24" spans="1:48" ht="13" thickBot="1">
      <c r="A24" s="249" t="s">
        <v>16</v>
      </c>
      <c r="B24" s="250">
        <v>102.7</v>
      </c>
      <c r="C24" s="251">
        <v>117.8</v>
      </c>
      <c r="D24" s="251">
        <v>149.1</v>
      </c>
      <c r="E24" s="277">
        <v>131.19999999999999</v>
      </c>
      <c r="F24" s="277">
        <v>124.6</v>
      </c>
      <c r="G24" s="277">
        <v>117</v>
      </c>
      <c r="H24" s="252"/>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row>
    <row r="25" spans="1:48">
      <c r="A25" s="225"/>
      <c r="B25" s="253"/>
      <c r="C25" s="253"/>
      <c r="D25" s="253"/>
      <c r="E25" s="253"/>
      <c r="F25" s="253"/>
      <c r="G25" s="253"/>
      <c r="H25" s="253"/>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row>
    <row r="26" spans="1:48">
      <c r="A26" s="254" t="s">
        <v>78</v>
      </c>
      <c r="B26" s="225"/>
      <c r="C26" s="225"/>
      <c r="D26" s="225"/>
      <c r="E26" s="225"/>
      <c r="F26" s="225"/>
      <c r="G26" s="225"/>
      <c r="H26" s="225"/>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row>
    <row r="27" spans="1:48">
      <c r="A27" s="230"/>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row>
    <row r="28" spans="1:48">
      <c r="I28" s="230"/>
      <c r="O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row>
    <row r="29" spans="1:48">
      <c r="A29" s="230"/>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row>
    <row r="30" spans="1:48">
      <c r="I30" s="230"/>
      <c r="O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row>
    <row r="31" spans="1:48">
      <c r="A31" s="230"/>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row>
    <row r="32" spans="1:48">
      <c r="I32" s="230"/>
      <c r="O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row>
    <row r="33" spans="1:48">
      <c r="A33" s="230"/>
      <c r="B33" s="230"/>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row>
    <row r="34" spans="1:48">
      <c r="I34" s="230"/>
      <c r="O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row>
    <row r="35" spans="1:48">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row>
    <row r="36" spans="1:48">
      <c r="I36" s="230"/>
      <c r="O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row>
    <row r="37" spans="1:48">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row>
    <row r="38" spans="1:48">
      <c r="I38" s="230"/>
      <c r="O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row>
    <row r="39" spans="1:48">
      <c r="A39" s="230"/>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row>
    <row r="40" spans="1:48">
      <c r="I40" s="230"/>
      <c r="O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row>
    <row r="41" spans="1:48">
      <c r="A41" s="230"/>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row>
    <row r="42" spans="1:48">
      <c r="I42" s="230"/>
      <c r="O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row>
    <row r="43" spans="1:48">
      <c r="A43" s="230"/>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row>
    <row r="44" spans="1:48">
      <c r="I44" s="230"/>
      <c r="O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row>
    <row r="45" spans="1:48">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row>
    <row r="46" spans="1:48">
      <c r="I46" s="230"/>
      <c r="O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row>
    <row r="47" spans="1:48">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row>
    <row r="48" spans="1:48">
      <c r="I48" s="230"/>
      <c r="O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row>
    <row r="49" spans="1:48">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row>
    <row r="50" spans="1:48">
      <c r="I50" s="230"/>
      <c r="O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row>
    <row r="51" spans="1:48">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row>
    <row r="52" spans="1:48">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row>
    <row r="53" spans="1:48">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row>
    <row r="54" spans="1:48">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row>
    <row r="55" spans="1:48">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row>
    <row r="56" spans="1:48">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row>
  </sheetData>
  <mergeCells count="7">
    <mergeCell ref="A10:I10"/>
    <mergeCell ref="R10:X10"/>
    <mergeCell ref="I2:M2"/>
    <mergeCell ref="I3:J3"/>
    <mergeCell ref="A7:I7"/>
    <mergeCell ref="M7:Q7"/>
    <mergeCell ref="R9:X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7:Y66"/>
  <sheetViews>
    <sheetView tabSelected="1" topLeftCell="A7" zoomScale="90" zoomScaleNormal="90" workbookViewId="0">
      <selection activeCell="A9" sqref="A9:G9"/>
    </sheetView>
  </sheetViews>
  <sheetFormatPr baseColWidth="10" defaultColWidth="11.54296875" defaultRowHeight="12.5"/>
  <cols>
    <col min="1" max="1" width="23.7265625" style="1" customWidth="1"/>
    <col min="2" max="2" width="9.54296875" style="1" customWidth="1"/>
    <col min="3" max="6" width="8.1796875" style="1" customWidth="1"/>
    <col min="7" max="7" width="11.7265625" style="1" customWidth="1"/>
    <col min="8" max="15" width="11.54296875" style="1"/>
    <col min="16" max="16" width="19.26953125" style="1" customWidth="1"/>
    <col min="17" max="17" width="10.1796875" style="1" customWidth="1"/>
    <col min="18" max="21" width="8.54296875" style="1" customWidth="1"/>
    <col min="22" max="22" width="11.1796875" style="1" customWidth="1"/>
    <col min="23" max="23" width="11" style="1" customWidth="1"/>
    <col min="24" max="16384" width="11.54296875" style="1"/>
  </cols>
  <sheetData>
    <row r="7" spans="1:25" s="76" customFormat="1" ht="18.5">
      <c r="A7" s="75" t="s">
        <v>43</v>
      </c>
      <c r="B7" s="75"/>
      <c r="Q7" s="77"/>
      <c r="W7" s="73"/>
    </row>
    <row r="8" spans="1:25" s="73" customFormat="1" ht="17.149999999999999" customHeight="1"/>
    <row r="9" spans="1:25" s="73" customFormat="1" ht="16.149999999999999" customHeight="1">
      <c r="A9" s="292" t="s">
        <v>66</v>
      </c>
      <c r="B9" s="292"/>
      <c r="C9" s="292"/>
      <c r="D9" s="292"/>
      <c r="E9" s="292"/>
      <c r="F9" s="292"/>
      <c r="G9" s="292"/>
      <c r="I9" s="303"/>
      <c r="J9" s="303"/>
      <c r="K9" s="303"/>
      <c r="L9" s="303"/>
      <c r="M9" s="303"/>
      <c r="N9" s="98"/>
      <c r="P9" s="292" t="s">
        <v>66</v>
      </c>
      <c r="Q9" s="292"/>
      <c r="R9" s="292"/>
      <c r="S9" s="292"/>
      <c r="T9" s="292"/>
      <c r="U9" s="292"/>
      <c r="V9" s="292"/>
      <c r="W9" s="70"/>
    </row>
    <row r="10" spans="1:25" s="70" customFormat="1" ht="27" customHeight="1">
      <c r="A10" s="292" t="s">
        <v>68</v>
      </c>
      <c r="B10" s="292"/>
      <c r="C10" s="292"/>
      <c r="D10" s="292"/>
      <c r="E10" s="292"/>
      <c r="F10" s="292"/>
      <c r="G10" s="292"/>
      <c r="I10" s="290" t="str">
        <f>CONCATENATE("Evolution des volumes de"," ",A9," abattus : "," stable entre 2024 et 2025")</f>
        <v>Evolution des volumes de Total porcs abattus :  stable entre 2024 et 2025</v>
      </c>
      <c r="J10" s="290"/>
      <c r="K10" s="290"/>
      <c r="L10" s="290"/>
      <c r="M10" s="290"/>
      <c r="N10" s="290"/>
      <c r="O10" s="290"/>
      <c r="P10" s="311" t="s">
        <v>69</v>
      </c>
      <c r="Q10" s="311"/>
      <c r="R10" s="311"/>
      <c r="S10" s="311"/>
      <c r="T10" s="311"/>
      <c r="U10" s="311"/>
      <c r="V10" s="311"/>
    </row>
    <row r="11" spans="1:25" s="5" customFormat="1" ht="13.9" customHeight="1">
      <c r="C11" s="6"/>
      <c r="D11" s="6"/>
      <c r="E11" s="6"/>
      <c r="F11" s="6"/>
      <c r="I11" s="290" t="str">
        <f>CONCATENATE(TEXT(V28,"0,0%"), "sur les 4 premiers mois de l'année en 2025 et 2026")</f>
        <v>3,6%sur les 4 premiers mois de l'année en 2025 et 2026</v>
      </c>
      <c r="J11" s="290"/>
      <c r="K11" s="290"/>
      <c r="L11" s="290"/>
      <c r="M11" s="290"/>
      <c r="N11" s="290"/>
      <c r="O11" s="290"/>
      <c r="R11" s="6"/>
      <c r="S11" s="6"/>
      <c r="T11" s="6"/>
      <c r="U11" s="6"/>
    </row>
    <row r="12" spans="1:25" s="5" customFormat="1" ht="14.9" customHeight="1">
      <c r="A12" s="288" t="s">
        <v>4</v>
      </c>
      <c r="B12" s="285" t="s">
        <v>96</v>
      </c>
      <c r="C12" s="285">
        <v>2023</v>
      </c>
      <c r="D12" s="285">
        <v>2024</v>
      </c>
      <c r="E12" s="285">
        <v>2025</v>
      </c>
      <c r="F12" s="285">
        <v>2026</v>
      </c>
      <c r="G12" s="283" t="s">
        <v>97</v>
      </c>
      <c r="P12" s="288" t="s">
        <v>58</v>
      </c>
      <c r="Q12" s="285" t="s">
        <v>96</v>
      </c>
      <c r="R12" s="285">
        <v>2023</v>
      </c>
      <c r="S12" s="285">
        <v>2024</v>
      </c>
      <c r="T12" s="285">
        <v>2025</v>
      </c>
      <c r="U12" s="285">
        <v>2026</v>
      </c>
      <c r="V12" s="283" t="s">
        <v>97</v>
      </c>
    </row>
    <row r="13" spans="1:25" s="5" customFormat="1" ht="22.4" customHeight="1">
      <c r="A13" s="289"/>
      <c r="B13" s="286"/>
      <c r="C13" s="286"/>
      <c r="D13" s="286"/>
      <c r="E13" s="286"/>
      <c r="F13" s="286"/>
      <c r="G13" s="284"/>
      <c r="I13" s="298"/>
      <c r="J13" s="298"/>
      <c r="K13" s="298"/>
      <c r="P13" s="289"/>
      <c r="Q13" s="286"/>
      <c r="R13" s="286"/>
      <c r="S13" s="286"/>
      <c r="T13" s="286"/>
      <c r="U13" s="286"/>
      <c r="V13" s="284"/>
      <c r="W13" s="7"/>
    </row>
    <row r="14" spans="1:25" s="5" customFormat="1">
      <c r="A14" s="91" t="s">
        <v>5</v>
      </c>
      <c r="B14" s="72">
        <v>90.035200000000003</v>
      </c>
      <c r="C14" s="72">
        <v>86.662999999999997</v>
      </c>
      <c r="D14" s="72">
        <v>91.26</v>
      </c>
      <c r="E14" s="72">
        <v>91.331000000000003</v>
      </c>
      <c r="F14" s="72">
        <v>88.144000000000005</v>
      </c>
      <c r="G14" s="100">
        <f>F14/E14-1</f>
        <v>-3.4895052063373844E-2</v>
      </c>
      <c r="H14" s="33"/>
      <c r="P14" s="91" t="s">
        <v>5</v>
      </c>
      <c r="Q14" s="72">
        <v>9229.3178000000007</v>
      </c>
      <c r="R14" s="72">
        <v>8816.2049999999999</v>
      </c>
      <c r="S14" s="72">
        <v>9396.3490000000002</v>
      </c>
      <c r="T14" s="72">
        <v>9434.5409999999993</v>
      </c>
      <c r="U14" s="72">
        <v>9220.1200000000008</v>
      </c>
      <c r="V14" s="100">
        <f>U14/T14-1</f>
        <v>-2.2727231775239387E-2</v>
      </c>
      <c r="W14" s="7"/>
      <c r="X14" s="7"/>
      <c r="Y14" s="11"/>
    </row>
    <row r="15" spans="1:25" s="5" customFormat="1">
      <c r="A15" s="91" t="s">
        <v>6</v>
      </c>
      <c r="B15" s="72">
        <v>84.005799999999994</v>
      </c>
      <c r="C15" s="72">
        <v>77.649000000000001</v>
      </c>
      <c r="D15" s="72">
        <v>85.509</v>
      </c>
      <c r="E15" s="72">
        <v>81.244</v>
      </c>
      <c r="F15" s="72">
        <v>84.311999999999998</v>
      </c>
      <c r="G15" s="100">
        <f t="shared" ref="G15:G17" si="0">F15/E15-1</f>
        <v>3.7762788636699351E-2</v>
      </c>
      <c r="H15" s="33"/>
      <c r="P15" s="91" t="s">
        <v>6</v>
      </c>
      <c r="Q15" s="72">
        <v>8552.8472000000002</v>
      </c>
      <c r="R15" s="72">
        <v>7920.8280000000004</v>
      </c>
      <c r="S15" s="72">
        <v>8770.39</v>
      </c>
      <c r="T15" s="72">
        <v>8344.6540000000005</v>
      </c>
      <c r="U15" s="72">
        <v>8752.2289999999994</v>
      </c>
      <c r="V15" s="100">
        <f t="shared" ref="V15:V17" si="1">U15/T15-1</f>
        <v>4.884264823921991E-2</v>
      </c>
      <c r="W15" s="7"/>
      <c r="X15" s="7"/>
      <c r="Y15" s="11"/>
    </row>
    <row r="16" spans="1:25" s="5" customFormat="1">
      <c r="A16" s="91" t="s">
        <v>7</v>
      </c>
      <c r="B16" s="72">
        <v>90.560199999999995</v>
      </c>
      <c r="C16" s="72">
        <v>86.251000000000005</v>
      </c>
      <c r="D16" s="72">
        <v>81.203999999999994</v>
      </c>
      <c r="E16" s="72">
        <v>84.8</v>
      </c>
      <c r="F16" s="72">
        <v>89.616</v>
      </c>
      <c r="G16" s="100">
        <f t="shared" si="0"/>
        <v>5.6792452830188633E-2</v>
      </c>
      <c r="H16" s="33"/>
      <c r="P16" s="91" t="s">
        <v>7</v>
      </c>
      <c r="Q16" s="72">
        <v>9161.9053999999996</v>
      </c>
      <c r="R16" s="72">
        <v>8790.7849999999999</v>
      </c>
      <c r="S16" s="72">
        <v>8321.7099999999991</v>
      </c>
      <c r="T16" s="72">
        <v>8605.4560000000001</v>
      </c>
      <c r="U16" s="72">
        <v>9246.2240000000002</v>
      </c>
      <c r="V16" s="100">
        <f t="shared" si="1"/>
        <v>7.4460667743812659E-2</v>
      </c>
      <c r="W16" s="7"/>
      <c r="X16" s="7"/>
      <c r="Y16" s="11"/>
    </row>
    <row r="17" spans="1:25" s="5" customFormat="1">
      <c r="A17" s="91" t="s">
        <v>8</v>
      </c>
      <c r="B17" s="72">
        <v>85.906599999999997</v>
      </c>
      <c r="C17" s="72">
        <v>76.908000000000001</v>
      </c>
      <c r="D17" s="72">
        <v>83.228999999999999</v>
      </c>
      <c r="E17" s="72">
        <v>85.26</v>
      </c>
      <c r="F17" s="72">
        <v>87.823999999999998</v>
      </c>
      <c r="G17" s="100">
        <f t="shared" si="0"/>
        <v>3.007271874266948E-2</v>
      </c>
      <c r="H17" s="33"/>
      <c r="P17" s="91" t="s">
        <v>8</v>
      </c>
      <c r="Q17" s="72">
        <v>8698.3454000000002</v>
      </c>
      <c r="R17" s="72">
        <v>7847.335</v>
      </c>
      <c r="S17" s="72">
        <v>8518.1299999999992</v>
      </c>
      <c r="T17" s="72">
        <v>8618.7729999999992</v>
      </c>
      <c r="U17" s="72">
        <v>9030.9580000000005</v>
      </c>
      <c r="V17" s="100">
        <f t="shared" si="1"/>
        <v>4.7824092826206366E-2</v>
      </c>
      <c r="W17" s="7"/>
      <c r="X17" s="7"/>
      <c r="Y17" s="11"/>
    </row>
    <row r="18" spans="1:25" s="5" customFormat="1">
      <c r="A18" s="91" t="s">
        <v>9</v>
      </c>
      <c r="B18" s="72">
        <v>83.882000000000005</v>
      </c>
      <c r="C18" s="72">
        <v>81.459000000000003</v>
      </c>
      <c r="D18" s="72">
        <v>83.474000000000004</v>
      </c>
      <c r="E18" s="72">
        <v>80.158000000000001</v>
      </c>
      <c r="F18" s="72"/>
      <c r="G18" s="100"/>
      <c r="H18" s="33"/>
      <c r="P18" s="91" t="s">
        <v>9</v>
      </c>
      <c r="Q18" s="72">
        <v>8478.9647999999997</v>
      </c>
      <c r="R18" s="72">
        <v>8285.6440000000002</v>
      </c>
      <c r="S18" s="72">
        <v>8587.223</v>
      </c>
      <c r="T18" s="72">
        <v>8194.26</v>
      </c>
      <c r="U18" s="72"/>
      <c r="V18" s="100"/>
      <c r="W18" s="7"/>
      <c r="X18" s="7"/>
      <c r="Y18" s="11"/>
    </row>
    <row r="19" spans="1:25" s="5" customFormat="1">
      <c r="A19" s="91" t="s">
        <v>10</v>
      </c>
      <c r="B19" s="72">
        <v>86.355800000000002</v>
      </c>
      <c r="C19" s="72">
        <v>80.497</v>
      </c>
      <c r="D19" s="72">
        <v>79.945999999999998</v>
      </c>
      <c r="E19" s="72">
        <v>82.051000000000002</v>
      </c>
      <c r="F19" s="72"/>
      <c r="G19" s="100"/>
      <c r="H19" s="33"/>
      <c r="P19" s="91" t="s">
        <v>10</v>
      </c>
      <c r="Q19" s="72">
        <v>8614.1424000000006</v>
      </c>
      <c r="R19" s="72">
        <v>8129.9620000000004</v>
      </c>
      <c r="S19" s="72">
        <v>8124.8950000000004</v>
      </c>
      <c r="T19" s="72">
        <v>8305.7420000000002</v>
      </c>
      <c r="U19" s="72"/>
      <c r="V19" s="100"/>
      <c r="W19" s="7"/>
      <c r="X19" s="7"/>
      <c r="Y19" s="11"/>
    </row>
    <row r="20" spans="1:25" s="6" customFormat="1" ht="13" customHeight="1">
      <c r="A20" s="91" t="s">
        <v>11</v>
      </c>
      <c r="B20" s="72">
        <v>89.533799999999999</v>
      </c>
      <c r="C20" s="72">
        <v>78.918000000000006</v>
      </c>
      <c r="D20" s="72">
        <v>89.031000000000006</v>
      </c>
      <c r="E20" s="72">
        <v>88.355999999999995</v>
      </c>
      <c r="F20" s="72"/>
      <c r="G20" s="100"/>
      <c r="H20" s="33"/>
      <c r="P20" s="91" t="s">
        <v>11</v>
      </c>
      <c r="Q20" s="72">
        <v>8889.8778000000002</v>
      </c>
      <c r="R20" s="72">
        <v>7801.3620000000001</v>
      </c>
      <c r="S20" s="72">
        <v>8901.2569999999996</v>
      </c>
      <c r="T20" s="72">
        <v>8803.8080000000009</v>
      </c>
      <c r="U20" s="72"/>
      <c r="V20" s="100"/>
      <c r="W20" s="7"/>
      <c r="X20" s="7"/>
      <c r="Y20" s="11"/>
    </row>
    <row r="21" spans="1:25" s="5" customFormat="1" ht="13" customHeight="1">
      <c r="A21" s="91" t="s">
        <v>30</v>
      </c>
      <c r="B21" s="72">
        <v>88.412800000000004</v>
      </c>
      <c r="C21" s="72">
        <v>85.397000000000006</v>
      </c>
      <c r="D21" s="72">
        <v>83.361000000000004</v>
      </c>
      <c r="E21" s="72">
        <v>83.272999999999996</v>
      </c>
      <c r="F21" s="72"/>
      <c r="G21" s="100"/>
      <c r="H21" s="33"/>
      <c r="P21" s="91" t="s">
        <v>30</v>
      </c>
      <c r="Q21" s="72">
        <v>8604.2978000000003</v>
      </c>
      <c r="R21" s="72">
        <v>8462.1239999999998</v>
      </c>
      <c r="S21" s="72">
        <v>8182.0259999999998</v>
      </c>
      <c r="T21" s="72">
        <v>8228.6380000000008</v>
      </c>
      <c r="U21" s="72"/>
      <c r="V21" s="100"/>
      <c r="W21" s="7"/>
      <c r="X21" s="7"/>
      <c r="Y21" s="11"/>
    </row>
    <row r="22" spans="1:25" s="5" customFormat="1" ht="13" customHeight="1">
      <c r="A22" s="91" t="s">
        <v>13</v>
      </c>
      <c r="B22" s="72">
        <v>85.324200000000005</v>
      </c>
      <c r="C22" s="72">
        <v>80.042000000000002</v>
      </c>
      <c r="D22" s="72">
        <v>83.921000000000006</v>
      </c>
      <c r="E22" s="72">
        <v>88.811999999999998</v>
      </c>
      <c r="F22" s="72"/>
      <c r="G22" s="100"/>
      <c r="H22" s="33"/>
      <c r="P22" s="91" t="s">
        <v>13</v>
      </c>
      <c r="Q22" s="72">
        <v>8416.1075999999994</v>
      </c>
      <c r="R22" s="72">
        <v>7907.2169999999996</v>
      </c>
      <c r="S22" s="72">
        <v>8341.3259999999991</v>
      </c>
      <c r="T22" s="72">
        <v>8851.0589999999993</v>
      </c>
      <c r="U22" s="72"/>
      <c r="V22" s="100"/>
      <c r="W22" s="7"/>
      <c r="X22" s="7"/>
      <c r="Y22" s="11"/>
    </row>
    <row r="23" spans="1:25" s="5" customFormat="1" ht="13" customHeight="1">
      <c r="A23" s="91" t="s">
        <v>14</v>
      </c>
      <c r="B23" s="72">
        <v>88.9328</v>
      </c>
      <c r="C23" s="72">
        <v>85.376999999999995</v>
      </c>
      <c r="D23" s="72">
        <v>91.617000000000004</v>
      </c>
      <c r="E23" s="72">
        <v>91.379000000000005</v>
      </c>
      <c r="F23" s="72"/>
      <c r="G23" s="222"/>
      <c r="H23" s="33"/>
      <c r="P23" s="91" t="s">
        <v>14</v>
      </c>
      <c r="Q23" s="72">
        <v>8877.9045999999998</v>
      </c>
      <c r="R23" s="72">
        <v>8505.6260000000002</v>
      </c>
      <c r="S23" s="72">
        <v>9175.5750000000007</v>
      </c>
      <c r="T23" s="72">
        <v>9244.9429999999993</v>
      </c>
      <c r="U23" s="72"/>
      <c r="V23" s="222"/>
      <c r="W23" s="7"/>
      <c r="X23" s="7"/>
      <c r="Y23" s="11"/>
    </row>
    <row r="24" spans="1:25" s="5" customFormat="1" ht="13" customHeight="1">
      <c r="A24" s="91" t="s">
        <v>15</v>
      </c>
      <c r="B24" s="72">
        <v>83.861199999999997</v>
      </c>
      <c r="C24" s="72">
        <v>84.16</v>
      </c>
      <c r="D24" s="72">
        <v>78.751999999999995</v>
      </c>
      <c r="E24" s="72">
        <v>77.096999999999994</v>
      </c>
      <c r="F24" s="72"/>
      <c r="G24" s="222"/>
      <c r="H24" s="33"/>
      <c r="P24" s="91" t="s">
        <v>15</v>
      </c>
      <c r="Q24" s="72">
        <v>8513.0606000000007</v>
      </c>
      <c r="R24" s="72">
        <v>8521.0550000000003</v>
      </c>
      <c r="S24" s="72">
        <v>8027.4530000000004</v>
      </c>
      <c r="T24" s="72">
        <v>7932.473</v>
      </c>
      <c r="U24" s="72"/>
      <c r="V24" s="222"/>
      <c r="W24" s="7"/>
      <c r="X24" s="7"/>
      <c r="Y24" s="11"/>
    </row>
    <row r="25" spans="1:25" s="5" customFormat="1" ht="13" customHeight="1">
      <c r="A25" s="91" t="s">
        <v>16</v>
      </c>
      <c r="B25" s="72">
        <v>85.768799999999999</v>
      </c>
      <c r="C25" s="72">
        <v>78.581999999999994</v>
      </c>
      <c r="D25" s="72">
        <v>82.501999999999995</v>
      </c>
      <c r="E25" s="72">
        <v>86.093999999999994</v>
      </c>
      <c r="F25" s="72"/>
      <c r="G25" s="222"/>
      <c r="H25" s="33"/>
      <c r="P25" s="91" t="s">
        <v>16</v>
      </c>
      <c r="Q25" s="72">
        <v>8645.5869999999995</v>
      </c>
      <c r="R25" s="72">
        <v>7929.9059999999999</v>
      </c>
      <c r="S25" s="72">
        <v>8345.7080000000005</v>
      </c>
      <c r="T25" s="72">
        <v>8829.348</v>
      </c>
      <c r="U25" s="72"/>
      <c r="V25" s="222"/>
      <c r="W25" s="7"/>
      <c r="X25" s="7"/>
      <c r="Y25" s="11"/>
    </row>
    <row r="26" spans="1:25" s="5" customFormat="1" ht="13" customHeight="1">
      <c r="A26" s="93" t="s">
        <v>65</v>
      </c>
      <c r="B26" s="71">
        <f>SUM(B14:B19)</f>
        <v>520.74559999999997</v>
      </c>
      <c r="C26" s="71">
        <f t="shared" ref="C26:E26" si="2">SUM(C14:C19)</f>
        <v>489.42700000000002</v>
      </c>
      <c r="D26" s="71">
        <f>SUM(D14:D19)</f>
        <v>504.62199999999996</v>
      </c>
      <c r="E26" s="71">
        <f t="shared" si="2"/>
        <v>504.84399999999999</v>
      </c>
      <c r="F26" s="71"/>
      <c r="G26" s="202"/>
      <c r="H26" s="33"/>
      <c r="P26" s="93" t="s">
        <v>65</v>
      </c>
      <c r="Q26" s="71">
        <f>SUM(Q14:Q19)</f>
        <v>52735.523000000001</v>
      </c>
      <c r="R26" s="71">
        <f t="shared" ref="R26:T26" si="3">SUM(R14:R19)</f>
        <v>49790.758999999998</v>
      </c>
      <c r="S26" s="71">
        <f>SUM(S14:S19)</f>
        <v>51718.697</v>
      </c>
      <c r="T26" s="71">
        <f t="shared" si="3"/>
        <v>51503.425999999999</v>
      </c>
      <c r="U26" s="71"/>
      <c r="V26" s="202"/>
      <c r="W26" s="7"/>
      <c r="X26" s="7"/>
      <c r="Y26" s="11"/>
    </row>
    <row r="27" spans="1:25" s="73" customFormat="1" ht="16">
      <c r="A27" s="93" t="s">
        <v>50</v>
      </c>
      <c r="B27" s="71">
        <f>SUM(B14:B25)</f>
        <v>1042.5792000000001</v>
      </c>
      <c r="C27" s="71">
        <f t="shared" ref="C27:E27" si="4">SUM(C14:C25)</f>
        <v>981.90300000000002</v>
      </c>
      <c r="D27" s="71">
        <f t="shared" si="4"/>
        <v>1013.8059999999999</v>
      </c>
      <c r="E27" s="71">
        <f t="shared" si="4"/>
        <v>1019.855</v>
      </c>
      <c r="F27" s="71"/>
      <c r="G27" s="202"/>
      <c r="P27" s="93" t="s">
        <v>50</v>
      </c>
      <c r="Q27" s="71">
        <f>SUM(Q14:Q25)</f>
        <v>104682.3584</v>
      </c>
      <c r="R27" s="71">
        <f t="shared" ref="R27:T27" si="5">SUM(R14:R25)</f>
        <v>98918.049000000014</v>
      </c>
      <c r="S27" s="71">
        <f t="shared" si="5"/>
        <v>102692.04199999999</v>
      </c>
      <c r="T27" s="71">
        <f t="shared" si="5"/>
        <v>103393.69499999999</v>
      </c>
      <c r="U27" s="71"/>
      <c r="V27" s="202"/>
      <c r="W27" s="84"/>
      <c r="X27" s="84"/>
      <c r="Y27" s="101"/>
    </row>
    <row r="28" spans="1:25" ht="13.5">
      <c r="A28" s="94" t="s">
        <v>51</v>
      </c>
      <c r="B28" s="90"/>
      <c r="C28" s="90"/>
      <c r="D28" s="224">
        <f>D27/C27-1</f>
        <v>3.249098943581985E-2</v>
      </c>
      <c r="E28" s="224">
        <f>E27/D27-1</f>
        <v>5.9666247783107806E-3</v>
      </c>
      <c r="F28" s="90"/>
      <c r="G28" s="220">
        <f>(F14+F15+F16+F17)/(E14+E15+E16+E17)-1</f>
        <v>2.1191647088009136E-2</v>
      </c>
      <c r="P28" s="94" t="s">
        <v>51</v>
      </c>
      <c r="Q28" s="90"/>
      <c r="R28" s="90"/>
      <c r="S28" s="224">
        <f>S27/R27-1</f>
        <v>3.815272377642609E-2</v>
      </c>
      <c r="T28" s="224">
        <f>T27/S27-1</f>
        <v>6.832593707699397E-3</v>
      </c>
      <c r="U28" s="90"/>
      <c r="V28" s="220">
        <f>(U14+U15+U16+U17)/(T14+T15+T16+T17)-1</f>
        <v>3.5599574487341634E-2</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99" t="s">
        <v>63</v>
      </c>
      <c r="B30" s="216">
        <f>B27/B31</f>
        <v>4.4703245353138722E-2</v>
      </c>
      <c r="C30" s="216">
        <f t="shared" ref="C30:D30" si="6">C27/C31</f>
        <v>4.5019870304289195E-2</v>
      </c>
      <c r="D30" s="216">
        <f t="shared" si="6"/>
        <v>4.621594067618745E-2</v>
      </c>
      <c r="E30" s="216">
        <f>E27/E31</f>
        <v>4.6386787819499176E-2</v>
      </c>
      <c r="F30" s="216">
        <f>SUM(F14:F25)/F31</f>
        <v>4.7006179925700102E-2</v>
      </c>
      <c r="G30" s="216"/>
      <c r="P30" s="99" t="s">
        <v>63</v>
      </c>
      <c r="Q30" s="216">
        <f>Q27/Q31</f>
        <v>4.7846814572459227E-2</v>
      </c>
      <c r="R30" s="216">
        <f t="shared" ref="R30:T30" si="7">R27/R31</f>
        <v>4.8035437904107678E-2</v>
      </c>
      <c r="S30" s="216">
        <f t="shared" si="7"/>
        <v>4.9187407142234282E-2</v>
      </c>
      <c r="T30" s="216">
        <f t="shared" si="7"/>
        <v>4.9202007248522917E-2</v>
      </c>
      <c r="U30" s="216">
        <f>SUM(U14:U25)/U31</f>
        <v>5.0304966948834413E-2</v>
      </c>
      <c r="V30" s="216"/>
      <c r="W30" s="84"/>
      <c r="X30" s="84"/>
      <c r="Y30" s="101"/>
    </row>
    <row r="31" spans="1:25" ht="13.5">
      <c r="A31" s="99" t="s">
        <v>62</v>
      </c>
      <c r="B31" s="213">
        <v>23322.226200000001</v>
      </c>
      <c r="C31" s="214">
        <v>21810.436000000002</v>
      </c>
      <c r="D31" s="214">
        <v>21936.284</v>
      </c>
      <c r="E31" s="214">
        <v>21985.894</v>
      </c>
      <c r="F31" s="214">
        <v>7443.6170000000002</v>
      </c>
      <c r="G31" s="214"/>
      <c r="P31" s="99" t="s">
        <v>62</v>
      </c>
      <c r="Q31" s="213">
        <v>2187864.7374</v>
      </c>
      <c r="R31" s="214">
        <v>2059272.348</v>
      </c>
      <c r="S31" s="214">
        <v>2087770.996</v>
      </c>
      <c r="T31" s="214">
        <v>2101412.1329999999</v>
      </c>
      <c r="U31" s="214">
        <v>720595.46400000004</v>
      </c>
      <c r="V31" s="214"/>
      <c r="W31" s="7"/>
      <c r="X31" s="7"/>
      <c r="Y31" s="11"/>
    </row>
    <row r="32" spans="1:25" s="73" customFormat="1" ht="16">
      <c r="A32" s="99" t="s">
        <v>64</v>
      </c>
      <c r="B32" s="215"/>
      <c r="C32" s="216"/>
      <c r="D32" s="216">
        <f>D31/C31-1</f>
        <v>5.7700818085433259E-3</v>
      </c>
      <c r="E32" s="216">
        <f>E31/D31-1</f>
        <v>2.2615498595841554E-3</v>
      </c>
      <c r="F32" s="216"/>
      <c r="G32" s="216"/>
      <c r="I32" s="73" t="s">
        <v>17</v>
      </c>
      <c r="P32" s="99" t="s">
        <v>64</v>
      </c>
      <c r="Q32" s="215"/>
      <c r="R32" s="216"/>
      <c r="S32" s="216">
        <f>S31/R31-1</f>
        <v>1.3839183548343348E-2</v>
      </c>
      <c r="T32" s="216">
        <f>T31/S31-1</f>
        <v>6.5338281957816324E-3</v>
      </c>
      <c r="U32" s="216"/>
      <c r="V32" s="216"/>
    </row>
    <row r="33" spans="1:25">
      <c r="S33" s="110"/>
      <c r="T33" s="110"/>
      <c r="U33" s="65"/>
    </row>
    <row r="34" spans="1:25">
      <c r="U34" s="65"/>
    </row>
    <row r="36" spans="1:25" s="73" customFormat="1" ht="22.15" customHeight="1">
      <c r="A36" s="291" t="s">
        <v>95</v>
      </c>
      <c r="B36" s="291"/>
      <c r="C36" s="291"/>
      <c r="D36" s="291"/>
      <c r="E36" s="291"/>
      <c r="F36" s="291"/>
      <c r="G36" s="291"/>
      <c r="H36" s="291"/>
      <c r="I36" s="291"/>
      <c r="J36" s="291"/>
      <c r="K36" s="291"/>
      <c r="L36" s="291"/>
      <c r="M36" s="291"/>
      <c r="N36" s="291"/>
      <c r="O36" s="291"/>
      <c r="P36" s="291"/>
      <c r="Q36" s="291"/>
      <c r="R36" s="291"/>
      <c r="S36" s="291"/>
      <c r="T36" s="291"/>
      <c r="U36" s="291"/>
      <c r="V36" s="291"/>
    </row>
    <row r="37" spans="1:25" s="73" customFormat="1" ht="25.4" customHeight="1">
      <c r="C37" s="295"/>
      <c r="D37" s="295"/>
      <c r="E37" s="295"/>
      <c r="F37" s="295"/>
      <c r="G37" s="295"/>
      <c r="H37" s="295"/>
      <c r="I37" s="295"/>
      <c r="J37" s="295"/>
      <c r="K37" s="295"/>
      <c r="L37" s="295"/>
      <c r="M37" s="295"/>
      <c r="N37" s="295"/>
      <c r="O37" s="295"/>
      <c r="P37" s="295"/>
      <c r="Q37" s="82"/>
    </row>
    <row r="38" spans="1:25" s="70" customFormat="1" ht="18.5">
      <c r="A38" s="79" t="s">
        <v>44</v>
      </c>
      <c r="B38" s="87"/>
      <c r="C38" s="88"/>
      <c r="D38" s="88"/>
      <c r="E38" s="88"/>
      <c r="F38" s="88"/>
      <c r="G38" s="88"/>
      <c r="K38" s="65"/>
      <c r="P38" s="79" t="s">
        <v>45</v>
      </c>
      <c r="Q38" s="81"/>
      <c r="R38" s="82"/>
      <c r="S38" s="82"/>
      <c r="T38" s="82"/>
      <c r="U38" s="82"/>
      <c r="V38" s="82"/>
    </row>
    <row r="39" spans="1:25" s="5" customFormat="1" ht="12.75" customHeight="1">
      <c r="A39" s="96" t="s">
        <v>61</v>
      </c>
      <c r="B39" s="207"/>
      <c r="C39" s="97">
        <f>C55/$C$27</f>
        <v>0.43141532310218011</v>
      </c>
      <c r="D39" s="97">
        <f>D55/$D$27</f>
        <v>0.42913831640373007</v>
      </c>
      <c r="E39" s="97">
        <f>E55/$E$27</f>
        <v>0.43982036662074508</v>
      </c>
      <c r="F39" s="6"/>
      <c r="H39" s="296"/>
      <c r="I39" s="296"/>
      <c r="J39" s="296"/>
      <c r="K39" s="296"/>
      <c r="L39" s="296"/>
      <c r="M39" s="296"/>
      <c r="N39" s="58"/>
      <c r="O39" s="2"/>
      <c r="R39" s="6"/>
      <c r="S39" s="6"/>
      <c r="T39" s="6"/>
      <c r="U39" s="6"/>
    </row>
    <row r="40" spans="1:25" s="5" customFormat="1" ht="14.65" customHeight="1">
      <c r="A40" s="288" t="s">
        <v>4</v>
      </c>
      <c r="B40" s="285" t="s">
        <v>96</v>
      </c>
      <c r="C40" s="285">
        <v>2023</v>
      </c>
      <c r="D40" s="285">
        <v>2024</v>
      </c>
      <c r="E40" s="285">
        <v>2025</v>
      </c>
      <c r="F40" s="285">
        <v>2026</v>
      </c>
      <c r="G40" s="283" t="s">
        <v>97</v>
      </c>
      <c r="P40" s="288" t="s">
        <v>58</v>
      </c>
      <c r="Q40" s="285" t="s">
        <v>96</v>
      </c>
      <c r="R40" s="285">
        <v>2023</v>
      </c>
      <c r="S40" s="285">
        <v>2024</v>
      </c>
      <c r="T40" s="285">
        <v>2025</v>
      </c>
      <c r="U40" s="285">
        <v>2026</v>
      </c>
      <c r="V40" s="283" t="s">
        <v>97</v>
      </c>
    </row>
    <row r="41" spans="1:25" s="5" customFormat="1" ht="21.65" customHeight="1">
      <c r="A41" s="289"/>
      <c r="B41" s="286"/>
      <c r="C41" s="286"/>
      <c r="D41" s="286"/>
      <c r="E41" s="286"/>
      <c r="F41" s="286"/>
      <c r="G41" s="284"/>
      <c r="H41" s="102"/>
      <c r="I41" s="70"/>
      <c r="J41" s="103"/>
      <c r="K41" s="104" t="s">
        <v>55</v>
      </c>
      <c r="L41" s="103"/>
      <c r="M41" s="103"/>
      <c r="N41" s="103"/>
      <c r="O41" s="103"/>
      <c r="P41" s="289"/>
      <c r="Q41" s="286"/>
      <c r="R41" s="286"/>
      <c r="S41" s="286"/>
      <c r="T41" s="286"/>
      <c r="U41" s="286"/>
      <c r="V41" s="284"/>
    </row>
    <row r="42" spans="1:25" s="5" customFormat="1" ht="14">
      <c r="A42" s="91" t="s">
        <v>5</v>
      </c>
      <c r="B42" s="72">
        <v>37.423999999999999</v>
      </c>
      <c r="C42" s="72">
        <v>38.447000000000003</v>
      </c>
      <c r="D42" s="72">
        <v>39.154000000000003</v>
      </c>
      <c r="E42" s="72">
        <v>40.281999999999996</v>
      </c>
      <c r="F42" s="72">
        <v>38.875999999999998</v>
      </c>
      <c r="G42" s="100">
        <f>F42/E42-1</f>
        <v>-3.490392731244718E-2</v>
      </c>
      <c r="H42" s="105"/>
      <c r="I42" s="106"/>
      <c r="J42" s="312"/>
      <c r="K42" s="312"/>
      <c r="L42" s="312"/>
      <c r="M42" s="312"/>
      <c r="N42" s="312"/>
      <c r="O42" s="312"/>
      <c r="P42" s="91" t="s">
        <v>5</v>
      </c>
      <c r="Q42" s="72">
        <v>3567.5922</v>
      </c>
      <c r="R42" s="72">
        <v>3654.4270000000001</v>
      </c>
      <c r="S42" s="72">
        <v>3761.067</v>
      </c>
      <c r="T42" s="72">
        <v>3893.6089999999999</v>
      </c>
      <c r="U42" s="72">
        <v>3759.92</v>
      </c>
      <c r="V42" s="100">
        <f>U42/T42-1</f>
        <v>-3.4335496964384427E-2</v>
      </c>
      <c r="W42" s="7"/>
      <c r="X42" s="7"/>
      <c r="Y42" s="7"/>
    </row>
    <row r="43" spans="1:25" s="5" customFormat="1" ht="16">
      <c r="A43" s="91" t="s">
        <v>6</v>
      </c>
      <c r="B43" s="72">
        <v>34.669800000000002</v>
      </c>
      <c r="C43" s="72">
        <v>32.856000000000002</v>
      </c>
      <c r="D43" s="72">
        <v>36.932000000000002</v>
      </c>
      <c r="E43" s="72">
        <v>35.616</v>
      </c>
      <c r="F43" s="72">
        <v>37.162999999999997</v>
      </c>
      <c r="G43" s="100">
        <f t="shared" ref="G43:G45" si="8">F43/E43-1</f>
        <v>4.343553459119498E-2</v>
      </c>
      <c r="H43" s="105"/>
      <c r="I43" s="102"/>
      <c r="J43" s="103"/>
      <c r="K43" s="103" t="s">
        <v>53</v>
      </c>
      <c r="L43" s="103"/>
      <c r="M43" s="103"/>
      <c r="N43" s="103"/>
      <c r="O43" s="103"/>
      <c r="P43" s="91" t="s">
        <v>6</v>
      </c>
      <c r="Q43" s="72">
        <v>3291.6257999999998</v>
      </c>
      <c r="R43" s="72">
        <v>3113.424</v>
      </c>
      <c r="S43" s="72">
        <v>3509.05</v>
      </c>
      <c r="T43" s="72">
        <v>3406.57</v>
      </c>
      <c r="U43" s="72">
        <v>3555.125</v>
      </c>
      <c r="V43" s="100">
        <f t="shared" ref="V43:V45" si="9">U43/T43-1</f>
        <v>4.3608380276935366E-2</v>
      </c>
      <c r="W43" s="7"/>
      <c r="X43" s="7"/>
      <c r="Y43" s="7"/>
    </row>
    <row r="44" spans="1:25" s="5" customFormat="1">
      <c r="A44" s="91" t="s">
        <v>7</v>
      </c>
      <c r="B44" s="72">
        <v>38.258000000000003</v>
      </c>
      <c r="C44" s="72">
        <v>36.74</v>
      </c>
      <c r="D44" s="72">
        <v>34.433999999999997</v>
      </c>
      <c r="E44" s="72">
        <v>37.603000000000002</v>
      </c>
      <c r="F44" s="72">
        <v>39.526000000000003</v>
      </c>
      <c r="G44" s="100">
        <f t="shared" si="8"/>
        <v>5.1139536739090108E-2</v>
      </c>
      <c r="H44" s="105"/>
      <c r="I44" s="70"/>
      <c r="J44" s="103"/>
      <c r="K44" s="107" t="s">
        <v>56</v>
      </c>
      <c r="L44" s="103"/>
      <c r="M44" s="103"/>
      <c r="N44" s="103"/>
      <c r="O44" s="103"/>
      <c r="P44" s="91" t="s">
        <v>7</v>
      </c>
      <c r="Q44" s="72">
        <v>3609.1179999999999</v>
      </c>
      <c r="R44" s="72">
        <v>3487.2890000000002</v>
      </c>
      <c r="S44" s="72">
        <v>3289.8209999999999</v>
      </c>
      <c r="T44" s="72">
        <v>3587.3330000000001</v>
      </c>
      <c r="U44" s="72">
        <v>3768.8739999999998</v>
      </c>
      <c r="V44" s="100">
        <f t="shared" si="9"/>
        <v>5.0606118807481781E-2</v>
      </c>
      <c r="W44" s="7"/>
      <c r="X44" s="7"/>
      <c r="Y44" s="7"/>
    </row>
    <row r="45" spans="1:25" s="5" customFormat="1">
      <c r="A45" s="91" t="s">
        <v>8</v>
      </c>
      <c r="B45" s="72">
        <v>35.746000000000002</v>
      </c>
      <c r="C45" s="72">
        <v>33.668999999999997</v>
      </c>
      <c r="D45" s="72">
        <v>34.494999999999997</v>
      </c>
      <c r="E45" s="72">
        <v>38.179000000000002</v>
      </c>
      <c r="F45" s="72">
        <v>39.165999999999997</v>
      </c>
      <c r="G45" s="100">
        <f t="shared" si="8"/>
        <v>2.5851908117027644E-2</v>
      </c>
      <c r="H45" s="105"/>
      <c r="I45" s="70"/>
      <c r="J45" s="108"/>
      <c r="K45" s="83" t="s">
        <v>54</v>
      </c>
      <c r="L45" s="103"/>
      <c r="M45" s="103"/>
      <c r="N45" s="103"/>
      <c r="O45" s="103"/>
      <c r="P45" s="91" t="s">
        <v>8</v>
      </c>
      <c r="Q45" s="72">
        <v>3369.7310000000002</v>
      </c>
      <c r="R45" s="72">
        <v>3208.3449999999998</v>
      </c>
      <c r="S45" s="72">
        <v>3281.5970000000002</v>
      </c>
      <c r="T45" s="72">
        <v>3609.5210000000002</v>
      </c>
      <c r="U45" s="72">
        <v>3746.567</v>
      </c>
      <c r="V45" s="100">
        <f t="shared" si="9"/>
        <v>3.7967918734923556E-2</v>
      </c>
      <c r="W45" s="7"/>
      <c r="X45" s="7"/>
      <c r="Y45" s="7"/>
    </row>
    <row r="46" spans="1:25" s="5" customFormat="1">
      <c r="A46" s="91" t="s">
        <v>9</v>
      </c>
      <c r="B46" s="72">
        <v>33.477200000000003</v>
      </c>
      <c r="C46" s="72">
        <v>35.033000000000001</v>
      </c>
      <c r="D46" s="72">
        <v>36.076999999999998</v>
      </c>
      <c r="E46" s="72">
        <v>35.045999999999999</v>
      </c>
      <c r="F46" s="72"/>
      <c r="G46" s="100"/>
      <c r="H46" s="105"/>
      <c r="I46" s="70"/>
      <c r="J46" s="70"/>
      <c r="K46" s="70"/>
      <c r="L46" s="70"/>
      <c r="M46" s="70"/>
      <c r="N46" s="70"/>
      <c r="O46" s="101"/>
      <c r="P46" s="91" t="s">
        <v>9</v>
      </c>
      <c r="Q46" s="72">
        <v>3155.2568000000001</v>
      </c>
      <c r="R46" s="72">
        <v>3308.1970000000001</v>
      </c>
      <c r="S46" s="72">
        <v>3451.8820000000001</v>
      </c>
      <c r="T46" s="72">
        <v>3318.9969999999998</v>
      </c>
      <c r="U46" s="72"/>
      <c r="V46" s="100"/>
      <c r="W46" s="7"/>
      <c r="X46" s="7"/>
      <c r="Y46" s="7"/>
    </row>
    <row r="47" spans="1:25" s="5" customFormat="1">
      <c r="A47" s="91" t="s">
        <v>10</v>
      </c>
      <c r="B47" s="72">
        <v>35.903199999999998</v>
      </c>
      <c r="C47" s="72">
        <v>35.356999999999999</v>
      </c>
      <c r="D47" s="72">
        <v>34.473999999999997</v>
      </c>
      <c r="E47" s="72">
        <v>35.066000000000003</v>
      </c>
      <c r="F47" s="72"/>
      <c r="G47" s="100"/>
      <c r="H47" s="105"/>
      <c r="I47" s="70"/>
      <c r="J47" s="70"/>
      <c r="K47" s="70"/>
      <c r="L47" s="70"/>
      <c r="M47" s="70"/>
      <c r="N47" s="70"/>
      <c r="O47" s="101"/>
      <c r="P47" s="91" t="s">
        <v>10</v>
      </c>
      <c r="Q47" s="72">
        <v>3344.6206000000002</v>
      </c>
      <c r="R47" s="72">
        <v>3314.047</v>
      </c>
      <c r="S47" s="72">
        <v>3272.663</v>
      </c>
      <c r="T47" s="72">
        <v>3281.2950000000001</v>
      </c>
      <c r="U47" s="72"/>
      <c r="V47" s="100"/>
      <c r="W47" s="7"/>
      <c r="X47" s="7"/>
      <c r="Y47" s="7"/>
    </row>
    <row r="48" spans="1:25" s="6" customFormat="1" ht="13" customHeight="1">
      <c r="A48" s="91" t="s">
        <v>11</v>
      </c>
      <c r="B48" s="72">
        <v>36.830599999999997</v>
      </c>
      <c r="C48" s="72">
        <v>32.481000000000002</v>
      </c>
      <c r="D48" s="72">
        <v>36.186</v>
      </c>
      <c r="E48" s="72">
        <v>37.502000000000002</v>
      </c>
      <c r="F48" s="72"/>
      <c r="G48" s="100"/>
      <c r="H48" s="105"/>
      <c r="I48" s="83"/>
      <c r="J48" s="83"/>
      <c r="K48" s="83"/>
      <c r="L48" s="83"/>
      <c r="M48" s="83"/>
      <c r="N48" s="83"/>
      <c r="O48" s="101"/>
      <c r="P48" s="91" t="s">
        <v>11</v>
      </c>
      <c r="Q48" s="72">
        <v>3396.5675999999999</v>
      </c>
      <c r="R48" s="72">
        <v>2982.895</v>
      </c>
      <c r="S48" s="72">
        <v>3376.4560000000001</v>
      </c>
      <c r="T48" s="72">
        <v>3442.145</v>
      </c>
      <c r="U48" s="72"/>
      <c r="V48" s="100"/>
      <c r="W48" s="7"/>
      <c r="X48" s="7"/>
      <c r="Y48" s="7"/>
    </row>
    <row r="49" spans="1:25" s="5" customFormat="1" ht="13" customHeight="1">
      <c r="A49" s="91" t="s">
        <v>30</v>
      </c>
      <c r="B49" s="72">
        <v>35.738999999999997</v>
      </c>
      <c r="C49" s="72">
        <v>36.350999999999999</v>
      </c>
      <c r="D49" s="72">
        <v>35.298000000000002</v>
      </c>
      <c r="E49" s="72">
        <v>36.256999999999998</v>
      </c>
      <c r="F49" s="72"/>
      <c r="G49" s="100"/>
      <c r="H49" s="105"/>
      <c r="I49" s="70"/>
      <c r="J49" s="70"/>
      <c r="K49" s="70"/>
      <c r="L49" s="70"/>
      <c r="M49" s="70"/>
      <c r="N49" s="70"/>
      <c r="O49" s="101"/>
      <c r="P49" s="91" t="s">
        <v>30</v>
      </c>
      <c r="Q49" s="72">
        <v>3230.0958000000001</v>
      </c>
      <c r="R49" s="72">
        <v>3367.4450000000002</v>
      </c>
      <c r="S49" s="72">
        <v>3271.9340000000002</v>
      </c>
      <c r="T49" s="72">
        <v>3329.72</v>
      </c>
      <c r="U49" s="72"/>
      <c r="V49" s="100"/>
      <c r="W49" s="7"/>
      <c r="X49" s="7"/>
      <c r="Y49" s="7"/>
    </row>
    <row r="50" spans="1:25" s="5" customFormat="1" ht="13" customHeight="1">
      <c r="A50" s="91" t="s">
        <v>13</v>
      </c>
      <c r="B50" s="72">
        <v>36.059199999999997</v>
      </c>
      <c r="C50" s="72">
        <v>34.280999999999999</v>
      </c>
      <c r="D50" s="72">
        <v>35.741</v>
      </c>
      <c r="E50" s="72">
        <v>39.334000000000003</v>
      </c>
      <c r="F50" s="72"/>
      <c r="G50" s="100"/>
      <c r="H50" s="105"/>
      <c r="I50" s="70"/>
      <c r="J50" s="70"/>
      <c r="K50" s="70"/>
      <c r="L50" s="70"/>
      <c r="M50" s="70"/>
      <c r="N50" s="70"/>
      <c r="O50" s="101"/>
      <c r="P50" s="91" t="s">
        <v>13</v>
      </c>
      <c r="Q50" s="72">
        <v>3310.1433999999999</v>
      </c>
      <c r="R50" s="72">
        <v>3155.9989999999998</v>
      </c>
      <c r="S50" s="72">
        <v>3333.0189999999998</v>
      </c>
      <c r="T50" s="72">
        <v>3655.8870000000002</v>
      </c>
      <c r="U50" s="72"/>
      <c r="V50" s="100"/>
      <c r="W50" s="7"/>
      <c r="X50" s="7"/>
      <c r="Y50" s="7"/>
    </row>
    <row r="51" spans="1:25" s="5" customFormat="1" ht="13" customHeight="1">
      <c r="A51" s="91" t="s">
        <v>14</v>
      </c>
      <c r="B51" s="72">
        <v>37.815600000000003</v>
      </c>
      <c r="C51" s="72">
        <v>36.728000000000002</v>
      </c>
      <c r="D51" s="72">
        <v>40.726999999999997</v>
      </c>
      <c r="E51" s="72">
        <v>41.38</v>
      </c>
      <c r="F51" s="72"/>
      <c r="G51" s="222"/>
      <c r="H51" s="105"/>
      <c r="I51" s="70"/>
      <c r="J51" s="70"/>
      <c r="K51" s="70"/>
      <c r="L51" s="70"/>
      <c r="M51" s="70"/>
      <c r="N51" s="70"/>
      <c r="O51" s="101"/>
      <c r="P51" s="91" t="s">
        <v>14</v>
      </c>
      <c r="Q51" s="72">
        <v>3512.1192000000001</v>
      </c>
      <c r="R51" s="72">
        <v>3408.904</v>
      </c>
      <c r="S51" s="72">
        <v>3812.6930000000002</v>
      </c>
      <c r="T51" s="72">
        <v>3917.7489999999998</v>
      </c>
      <c r="U51" s="72"/>
      <c r="V51" s="222"/>
      <c r="W51" s="7"/>
      <c r="X51" s="7"/>
      <c r="Y51" s="7"/>
    </row>
    <row r="52" spans="1:25" s="5" customFormat="1" ht="13" customHeight="1">
      <c r="A52" s="91" t="s">
        <v>15</v>
      </c>
      <c r="B52" s="72">
        <v>35.173400000000001</v>
      </c>
      <c r="C52" s="72">
        <v>37.176000000000002</v>
      </c>
      <c r="D52" s="72">
        <v>34.292000000000002</v>
      </c>
      <c r="E52" s="72">
        <v>33.360999999999997</v>
      </c>
      <c r="F52" s="72"/>
      <c r="G52" s="222"/>
      <c r="H52" s="105"/>
      <c r="I52" s="70"/>
      <c r="J52" s="70"/>
      <c r="K52" s="70"/>
      <c r="L52" s="70"/>
      <c r="M52" s="70"/>
      <c r="N52" s="70"/>
      <c r="O52" s="101"/>
      <c r="P52" s="91" t="s">
        <v>15</v>
      </c>
      <c r="Q52" s="72">
        <v>3320.3033999999998</v>
      </c>
      <c r="R52" s="72">
        <v>3506.6120000000001</v>
      </c>
      <c r="S52" s="72">
        <v>3279.299</v>
      </c>
      <c r="T52" s="72">
        <v>3194.1930000000002</v>
      </c>
      <c r="U52" s="72"/>
      <c r="V52" s="222"/>
      <c r="W52" s="7"/>
      <c r="X52" s="7"/>
      <c r="Y52" s="7"/>
    </row>
    <row r="53" spans="1:25" s="5" customFormat="1" ht="13" customHeight="1">
      <c r="A53" s="91" t="s">
        <v>16</v>
      </c>
      <c r="B53" s="72">
        <v>36.452800000000003</v>
      </c>
      <c r="C53" s="72">
        <v>34.488999999999997</v>
      </c>
      <c r="D53" s="72">
        <v>37.253</v>
      </c>
      <c r="E53" s="72">
        <v>38.927</v>
      </c>
      <c r="F53" s="72"/>
      <c r="G53" s="222"/>
      <c r="H53" s="105"/>
      <c r="I53" s="70"/>
      <c r="J53" s="70"/>
      <c r="K53" s="73"/>
      <c r="L53" s="70"/>
      <c r="M53" s="70"/>
      <c r="N53" s="70"/>
      <c r="O53" s="101"/>
      <c r="P53" s="91" t="s">
        <v>16</v>
      </c>
      <c r="Q53" s="72">
        <v>3443.1381999999999</v>
      </c>
      <c r="R53" s="72">
        <v>3270.6179999999999</v>
      </c>
      <c r="S53" s="72">
        <v>3564.1579999999999</v>
      </c>
      <c r="T53" s="72">
        <v>3737.0140000000001</v>
      </c>
      <c r="U53" s="72"/>
      <c r="V53" s="222"/>
      <c r="W53" s="7"/>
      <c r="X53" s="7"/>
      <c r="Y53" s="7"/>
    </row>
    <row r="54" spans="1:25" s="5" customFormat="1" ht="13" customHeight="1">
      <c r="A54" s="93" t="s">
        <v>65</v>
      </c>
      <c r="B54" s="71">
        <f>SUM(B42:B47)</f>
        <v>215.47820000000002</v>
      </c>
      <c r="C54" s="71">
        <f t="shared" ref="C54:E54" si="10">SUM(C42:C47)</f>
        <v>212.102</v>
      </c>
      <c r="D54" s="71">
        <f>SUM(D42:D47)</f>
        <v>215.566</v>
      </c>
      <c r="E54" s="71">
        <f t="shared" si="10"/>
        <v>221.792</v>
      </c>
      <c r="F54" s="71"/>
      <c r="G54" s="202"/>
      <c r="H54" s="70"/>
      <c r="I54" s="70"/>
      <c r="J54" s="70"/>
      <c r="K54" s="73"/>
      <c r="L54" s="70"/>
      <c r="M54" s="70"/>
      <c r="N54" s="70"/>
      <c r="O54" s="70"/>
      <c r="P54" s="93" t="s">
        <v>65</v>
      </c>
      <c r="Q54" s="71">
        <f>SUM(Q42:Q47)</f>
        <v>20337.9444</v>
      </c>
      <c r="R54" s="71">
        <f t="shared" ref="R54:T54" si="11">SUM(R42:R47)</f>
        <v>20085.728999999999</v>
      </c>
      <c r="S54" s="71">
        <f>SUM(S42:S47)</f>
        <v>20566.080000000002</v>
      </c>
      <c r="T54" s="71">
        <f t="shared" si="11"/>
        <v>21097.325000000004</v>
      </c>
      <c r="U54" s="71"/>
      <c r="V54" s="202"/>
      <c r="W54" s="7"/>
      <c r="X54" s="7"/>
    </row>
    <row r="55" spans="1:25" s="5" customFormat="1" ht="13" customHeight="1">
      <c r="A55" s="93" t="s">
        <v>50</v>
      </c>
      <c r="B55" s="71">
        <f>SUM(B42:B53)</f>
        <v>433.54880000000003</v>
      </c>
      <c r="C55" s="71">
        <f t="shared" ref="C55:E55" si="12">SUM(C42:C53)</f>
        <v>423.60799999999995</v>
      </c>
      <c r="D55" s="71">
        <f t="shared" si="12"/>
        <v>435.06299999999993</v>
      </c>
      <c r="E55" s="71">
        <f t="shared" si="12"/>
        <v>448.553</v>
      </c>
      <c r="F55" s="71"/>
      <c r="G55" s="202"/>
      <c r="H55" s="70"/>
      <c r="I55" s="70"/>
      <c r="J55" s="70"/>
      <c r="K55" s="73"/>
      <c r="L55" s="70"/>
      <c r="M55" s="70"/>
      <c r="N55" s="70"/>
      <c r="O55" s="70"/>
      <c r="P55" s="93" t="s">
        <v>50</v>
      </c>
      <c r="Q55" s="71">
        <f>SUM(Q42:Q53)</f>
        <v>40550.311999999998</v>
      </c>
      <c r="R55" s="71">
        <f t="shared" ref="R55:T55" si="13">SUM(R42:R53)</f>
        <v>39778.202000000005</v>
      </c>
      <c r="S55" s="71">
        <f t="shared" si="13"/>
        <v>41203.639000000003</v>
      </c>
      <c r="T55" s="71">
        <f t="shared" si="13"/>
        <v>42374.033000000003</v>
      </c>
      <c r="U55" s="71"/>
      <c r="V55" s="202"/>
      <c r="W55" s="7"/>
      <c r="X55" s="7"/>
    </row>
    <row r="56" spans="1:25" s="5" customFormat="1" ht="13" customHeight="1">
      <c r="A56" s="223" t="s">
        <v>51</v>
      </c>
      <c r="B56" s="90"/>
      <c r="C56" s="90"/>
      <c r="D56" s="224">
        <f>D55/C55-1</f>
        <v>2.7041510075352715E-2</v>
      </c>
      <c r="E56" s="224">
        <f>E55/D55-1</f>
        <v>3.1007003583389148E-2</v>
      </c>
      <c r="F56" s="90"/>
      <c r="G56" s="220">
        <f>(F42+F43+F44+F45)/(E42+E43+E44+E45)-1</f>
        <v>2.0114715189873289E-2</v>
      </c>
      <c r="H56" s="70"/>
      <c r="I56" s="70"/>
      <c r="J56" s="70"/>
      <c r="K56" s="73"/>
      <c r="L56" s="70"/>
      <c r="M56" s="70"/>
      <c r="N56" s="70"/>
      <c r="O56" s="70"/>
      <c r="P56" s="94" t="s">
        <v>51</v>
      </c>
      <c r="Q56" s="90"/>
      <c r="R56" s="90"/>
      <c r="S56" s="224">
        <f>S55/R55-1</f>
        <v>3.5834626210606402E-2</v>
      </c>
      <c r="T56" s="224">
        <f>T55/S55-1</f>
        <v>2.8405112470769822E-2</v>
      </c>
      <c r="U56" s="90"/>
      <c r="V56" s="220">
        <f>(U42+U43+U44+U45)/(T42+T43+T44+T45)-1</f>
        <v>2.3001465196361259E-2</v>
      </c>
      <c r="W56" s="7"/>
      <c r="X56" s="7"/>
    </row>
    <row r="57" spans="1:25" ht="16">
      <c r="A57" s="73" t="s">
        <v>17</v>
      </c>
      <c r="B57" s="83"/>
      <c r="C57" s="73"/>
      <c r="D57" s="73"/>
      <c r="E57" s="73"/>
      <c r="F57" s="73"/>
      <c r="G57" s="221"/>
      <c r="H57" s="73"/>
      <c r="I57" s="73"/>
      <c r="J57" s="73"/>
      <c r="K57" s="73"/>
      <c r="L57" s="73"/>
      <c r="M57" s="73"/>
      <c r="N57" s="73"/>
      <c r="O57" s="73"/>
      <c r="P57" s="73" t="s">
        <v>17</v>
      </c>
      <c r="Q57" s="83"/>
      <c r="R57" s="73"/>
      <c r="S57" s="111"/>
      <c r="T57" s="111"/>
      <c r="U57" s="111"/>
      <c r="V57" s="112"/>
    </row>
    <row r="58" spans="1:25" ht="16">
      <c r="H58" s="73"/>
      <c r="I58" s="73"/>
      <c r="J58" s="73"/>
      <c r="K58" s="73"/>
      <c r="L58" s="73"/>
      <c r="M58" s="73"/>
      <c r="N58" s="73"/>
      <c r="O58" s="73"/>
    </row>
    <row r="66" spans="5:5" ht="13.5">
      <c r="E66" s="70"/>
    </row>
  </sheetData>
  <sheetProtection selectLockedCells="1" selectUnlockedCells="1"/>
  <mergeCells count="40">
    <mergeCell ref="D40:D41"/>
    <mergeCell ref="Q40:Q41"/>
    <mergeCell ref="A40:A41"/>
    <mergeCell ref="B40:B41"/>
    <mergeCell ref="C40:C41"/>
    <mergeCell ref="G40:G41"/>
    <mergeCell ref="E40:E41"/>
    <mergeCell ref="V40:V41"/>
    <mergeCell ref="F40:F41"/>
    <mergeCell ref="U40:U41"/>
    <mergeCell ref="J42:O42"/>
    <mergeCell ref="P40:P41"/>
    <mergeCell ref="T40:T41"/>
    <mergeCell ref="R40:R41"/>
    <mergeCell ref="S40:S41"/>
    <mergeCell ref="D12:D13"/>
    <mergeCell ref="S12:S13"/>
    <mergeCell ref="C37:P37"/>
    <mergeCell ref="F12:F13"/>
    <mergeCell ref="U12:U13"/>
    <mergeCell ref="C12:C13"/>
    <mergeCell ref="G12:G13"/>
    <mergeCell ref="P12:P13"/>
    <mergeCell ref="Q12:Q13"/>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s>
  <conditionalFormatting sqref="F14:F25">
    <cfRule type="cellIs" dxfId="31" priority="28" operator="between">
      <formula>0</formula>
      <formula>0</formula>
    </cfRule>
  </conditionalFormatting>
  <conditionalFormatting sqref="F42:F53">
    <cfRule type="cellIs" dxfId="30" priority="20" operator="between">
      <formula>0</formula>
      <formula>0</formula>
    </cfRule>
  </conditionalFormatting>
  <conditionalFormatting sqref="U14:U25">
    <cfRule type="cellIs" dxfId="29" priority="24" operator="between">
      <formula>0</formula>
      <formula>0</formula>
    </cfRule>
  </conditionalFormatting>
  <conditionalFormatting sqref="U42:U53">
    <cfRule type="cellIs" dxfId="28" priority="16" operator="between">
      <formula>0</formula>
      <formula>0</formula>
    </cfRule>
  </conditionalFormatting>
  <conditionalFormatting sqref="G14:G17">
    <cfRule type="cellIs" dxfId="27" priority="12" operator="between">
      <formula>0</formula>
      <formula>0</formula>
    </cfRule>
  </conditionalFormatting>
  <conditionalFormatting sqref="G23:G25">
    <cfRule type="cellIs" dxfId="26" priority="11" operator="between">
      <formula>0</formula>
      <formula>0</formula>
    </cfRule>
  </conditionalFormatting>
  <conditionalFormatting sqref="G18:G22">
    <cfRule type="cellIs" dxfId="25" priority="10" operator="between">
      <formula>0</formula>
      <formula>0</formula>
    </cfRule>
  </conditionalFormatting>
  <conditionalFormatting sqref="V14:V17">
    <cfRule type="cellIs" dxfId="24" priority="9" operator="between">
      <formula>0</formula>
      <formula>0</formula>
    </cfRule>
  </conditionalFormatting>
  <conditionalFormatting sqref="V23:V25">
    <cfRule type="cellIs" dxfId="23" priority="8" operator="between">
      <formula>0</formula>
      <formula>0</formula>
    </cfRule>
  </conditionalFormatting>
  <conditionalFormatting sqref="V18:V22">
    <cfRule type="cellIs" dxfId="22" priority="7" operator="between">
      <formula>0</formula>
      <formula>0</formula>
    </cfRule>
  </conditionalFormatting>
  <conditionalFormatting sqref="V42:V45">
    <cfRule type="cellIs" dxfId="21" priority="6" operator="between">
      <formula>0</formula>
      <formula>0</formula>
    </cfRule>
  </conditionalFormatting>
  <conditionalFormatting sqref="V51:V53">
    <cfRule type="cellIs" dxfId="20" priority="5" operator="between">
      <formula>0</formula>
      <formula>0</formula>
    </cfRule>
  </conditionalFormatting>
  <conditionalFormatting sqref="V46:V50">
    <cfRule type="cellIs" dxfId="19" priority="4" operator="between">
      <formula>0</formula>
      <formula>0</formula>
    </cfRule>
  </conditionalFormatting>
  <conditionalFormatting sqref="G42:G45">
    <cfRule type="cellIs" dxfId="18" priority="3" operator="between">
      <formula>0</formula>
      <formula>0</formula>
    </cfRule>
  </conditionalFormatting>
  <conditionalFormatting sqref="G51:G53">
    <cfRule type="cellIs" dxfId="17" priority="2" operator="between">
      <formula>0</formula>
      <formula>0</formula>
    </cfRule>
  </conditionalFormatting>
  <conditionalFormatting sqref="G46:G50">
    <cfRule type="cellIs" dxfId="16"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7:Y77"/>
  <sheetViews>
    <sheetView topLeftCell="A7" zoomScale="90" zoomScaleNormal="90" workbookViewId="0">
      <selection activeCell="X43" sqref="X43"/>
    </sheetView>
  </sheetViews>
  <sheetFormatPr baseColWidth="10" defaultColWidth="11.54296875" defaultRowHeight="12.5"/>
  <cols>
    <col min="1" max="1" width="26.26953125" style="1" customWidth="1"/>
    <col min="2" max="2" width="9.54296875" style="1" customWidth="1"/>
    <col min="3" max="6" width="8.1796875" style="1" customWidth="1"/>
    <col min="7" max="7" width="11.08984375" style="1" customWidth="1"/>
    <col min="8" max="15" width="11.54296875" style="1"/>
    <col min="16" max="16" width="19.26953125" style="1" customWidth="1"/>
    <col min="17" max="17" width="10.1796875" style="1" customWidth="1"/>
    <col min="18" max="21" width="8.54296875" style="1" customWidth="1"/>
    <col min="22" max="23" width="11" style="1" customWidth="1"/>
    <col min="24" max="16384" width="11.54296875" style="1"/>
  </cols>
  <sheetData>
    <row r="7" spans="1:24" s="76" customFormat="1" ht="18.5">
      <c r="A7" s="75" t="s">
        <v>43</v>
      </c>
      <c r="B7" s="75"/>
      <c r="Q7" s="77"/>
      <c r="W7" s="73"/>
    </row>
    <row r="8" spans="1:24" s="73" customFormat="1" ht="17.149999999999999" customHeight="1"/>
    <row r="9" spans="1:24" s="73" customFormat="1" ht="14.25" customHeight="1">
      <c r="A9" s="292" t="s">
        <v>67</v>
      </c>
      <c r="B9" s="292"/>
      <c r="C9" s="292"/>
      <c r="D9" s="292"/>
      <c r="E9" s="292"/>
      <c r="F9" s="292"/>
      <c r="G9" s="292"/>
      <c r="I9" s="313"/>
      <c r="J9" s="313"/>
      <c r="K9" s="313"/>
      <c r="L9" s="313"/>
      <c r="M9" s="313"/>
      <c r="N9" s="98"/>
      <c r="P9" s="292" t="s">
        <v>67</v>
      </c>
      <c r="Q9" s="292"/>
      <c r="R9" s="292"/>
      <c r="S9" s="292"/>
      <c r="T9" s="292"/>
      <c r="U9" s="292"/>
      <c r="V9" s="292"/>
      <c r="W9" s="70"/>
    </row>
    <row r="10" spans="1:24" s="70" customFormat="1" ht="13.15" customHeight="1">
      <c r="A10" s="292" t="s">
        <v>68</v>
      </c>
      <c r="B10" s="292"/>
      <c r="C10" s="292"/>
      <c r="D10" s="292"/>
      <c r="E10" s="292"/>
      <c r="F10" s="292"/>
      <c r="G10" s="292"/>
      <c r="I10" s="290" t="str">
        <f>CONCATENATE("Evolution des volumes de"," ",A9," abattus : "," stable entre 2024 et 2025")</f>
        <v>Evolution des volumes de Porcs charcutiers  abattus :  stable entre 2024 et 2025</v>
      </c>
      <c r="J10" s="290"/>
      <c r="K10" s="290"/>
      <c r="L10" s="290"/>
      <c r="M10" s="290"/>
      <c r="N10" s="290"/>
      <c r="O10" s="290"/>
      <c r="P10" s="311" t="s">
        <v>69</v>
      </c>
      <c r="Q10" s="311"/>
      <c r="R10" s="311"/>
      <c r="S10" s="311"/>
      <c r="T10" s="311"/>
      <c r="U10" s="311"/>
      <c r="V10" s="311"/>
    </row>
    <row r="11" spans="1:24" s="218" customFormat="1" ht="16.899999999999999" customHeight="1">
      <c r="C11" s="219"/>
      <c r="D11" s="219"/>
      <c r="E11" s="219"/>
      <c r="F11" s="219"/>
      <c r="I11" s="290" t="str">
        <f>CONCATENATE(TEXT(V28,"0,0%"), "sur les 4 premiers mois de l'année en 2025 et 2026")</f>
        <v>3,2%sur les 4 premiers mois de l'année en 2025 et 2026</v>
      </c>
      <c r="J11" s="290"/>
      <c r="K11" s="290"/>
      <c r="L11" s="290"/>
      <c r="M11" s="290"/>
      <c r="N11" s="290"/>
      <c r="O11" s="290"/>
      <c r="R11" s="219"/>
      <c r="S11" s="219"/>
      <c r="T11" s="219"/>
      <c r="U11" s="219"/>
    </row>
    <row r="12" spans="1:24" s="70" customFormat="1" ht="14.9" customHeight="1">
      <c r="A12" s="288" t="s">
        <v>4</v>
      </c>
      <c r="B12" s="285" t="s">
        <v>96</v>
      </c>
      <c r="C12" s="285">
        <v>2023</v>
      </c>
      <c r="D12" s="285">
        <v>2024</v>
      </c>
      <c r="E12" s="285">
        <v>2025</v>
      </c>
      <c r="F12" s="285">
        <v>2026</v>
      </c>
      <c r="G12" s="283" t="s">
        <v>97</v>
      </c>
      <c r="P12" s="288" t="s">
        <v>58</v>
      </c>
      <c r="Q12" s="285" t="s">
        <v>96</v>
      </c>
      <c r="R12" s="285">
        <v>2023</v>
      </c>
      <c r="S12" s="285">
        <v>2024</v>
      </c>
      <c r="T12" s="285">
        <v>2025</v>
      </c>
      <c r="U12" s="285">
        <v>2026</v>
      </c>
      <c r="V12" s="283" t="s">
        <v>97</v>
      </c>
    </row>
    <row r="13" spans="1:24" s="70" customFormat="1" ht="22.4" customHeight="1">
      <c r="A13" s="289"/>
      <c r="B13" s="286"/>
      <c r="C13" s="286"/>
      <c r="D13" s="286"/>
      <c r="E13" s="286"/>
      <c r="F13" s="286"/>
      <c r="G13" s="284"/>
      <c r="I13" s="295"/>
      <c r="J13" s="295"/>
      <c r="K13" s="295"/>
      <c r="P13" s="289"/>
      <c r="Q13" s="286"/>
      <c r="R13" s="286"/>
      <c r="S13" s="286"/>
      <c r="T13" s="286"/>
      <c r="U13" s="286"/>
      <c r="V13" s="284"/>
      <c r="W13" s="84"/>
    </row>
    <row r="14" spans="1:24" s="70" customFormat="1">
      <c r="A14" s="91" t="s">
        <v>5</v>
      </c>
      <c r="B14" s="72">
        <v>84.475200000000001</v>
      </c>
      <c r="C14" s="72">
        <v>82.149000000000001</v>
      </c>
      <c r="D14" s="72">
        <v>86.65</v>
      </c>
      <c r="E14" s="72">
        <v>86.581000000000003</v>
      </c>
      <c r="F14" s="72">
        <v>83.311000000000007</v>
      </c>
      <c r="G14" s="100">
        <f>F14/E14-1</f>
        <v>-3.7768101546528654E-2</v>
      </c>
      <c r="H14" s="105"/>
      <c r="O14" s="101"/>
      <c r="P14" s="91" t="s">
        <v>5</v>
      </c>
      <c r="Q14" s="72">
        <v>8339.7324000000008</v>
      </c>
      <c r="R14" s="72">
        <v>8071.07</v>
      </c>
      <c r="S14" s="72">
        <v>8652.8639999999996</v>
      </c>
      <c r="T14" s="72">
        <v>8669.1180000000004</v>
      </c>
      <c r="U14" s="72">
        <v>8403.8960000000006</v>
      </c>
      <c r="V14" s="100">
        <f>U14/T14-1</f>
        <v>-3.0593885098807005E-2</v>
      </c>
      <c r="W14" s="84"/>
      <c r="X14" s="84"/>
    </row>
    <row r="15" spans="1:24" s="70" customFormat="1">
      <c r="A15" s="91" t="s">
        <v>6</v>
      </c>
      <c r="B15" s="72">
        <v>79.158000000000001</v>
      </c>
      <c r="C15" s="72">
        <v>73.286000000000001</v>
      </c>
      <c r="D15" s="72">
        <v>81.272999999999996</v>
      </c>
      <c r="E15" s="72">
        <v>76.900000000000006</v>
      </c>
      <c r="F15" s="72">
        <v>79.981999999999999</v>
      </c>
      <c r="G15" s="100">
        <f t="shared" ref="G15:G17" si="0">F15/E15-1</f>
        <v>4.0078023407021934E-2</v>
      </c>
      <c r="H15" s="105"/>
      <c r="O15" s="101"/>
      <c r="P15" s="91" t="s">
        <v>6</v>
      </c>
      <c r="Q15" s="72">
        <v>7788.3652000000002</v>
      </c>
      <c r="R15" s="72">
        <v>7199.42</v>
      </c>
      <c r="S15" s="72">
        <v>8076.8190000000004</v>
      </c>
      <c r="T15" s="72">
        <v>7629.1120000000001</v>
      </c>
      <c r="U15" s="72">
        <v>8035.4830000000002</v>
      </c>
      <c r="V15" s="100">
        <f t="shared" ref="V15:V17" si="1">U15/T15-1</f>
        <v>5.326583224889081E-2</v>
      </c>
      <c r="W15" s="84"/>
      <c r="X15" s="84"/>
    </row>
    <row r="16" spans="1:24" s="70" customFormat="1">
      <c r="A16" s="91" t="s">
        <v>7</v>
      </c>
      <c r="B16" s="72">
        <v>84.886200000000002</v>
      </c>
      <c r="C16" s="72">
        <v>80.781999999999996</v>
      </c>
      <c r="D16" s="72">
        <v>76.843999999999994</v>
      </c>
      <c r="E16" s="72">
        <v>80.575999999999993</v>
      </c>
      <c r="F16" s="72">
        <v>84.728999999999999</v>
      </c>
      <c r="G16" s="100">
        <f t="shared" si="0"/>
        <v>5.1541401906274986E-2</v>
      </c>
      <c r="H16" s="105"/>
      <c r="O16" s="101"/>
      <c r="P16" s="91" t="s">
        <v>7</v>
      </c>
      <c r="Q16" s="72">
        <v>8272.8963999999996</v>
      </c>
      <c r="R16" s="72">
        <v>7912.4889999999996</v>
      </c>
      <c r="S16" s="72">
        <v>7616.9409999999998</v>
      </c>
      <c r="T16" s="72">
        <v>7930.8249999999998</v>
      </c>
      <c r="U16" s="72">
        <v>8454.607</v>
      </c>
      <c r="V16" s="100">
        <f t="shared" si="1"/>
        <v>6.604382267922948E-2</v>
      </c>
      <c r="W16" s="84"/>
      <c r="X16" s="84"/>
    </row>
    <row r="17" spans="1:25" s="70" customFormat="1">
      <c r="A17" s="91" t="s">
        <v>8</v>
      </c>
      <c r="B17" s="72">
        <v>80.281199999999998</v>
      </c>
      <c r="C17" s="72">
        <v>72.307000000000002</v>
      </c>
      <c r="D17" s="72">
        <v>78.281000000000006</v>
      </c>
      <c r="E17" s="72">
        <v>80.602000000000004</v>
      </c>
      <c r="F17" s="72">
        <v>82.89</v>
      </c>
      <c r="G17" s="100">
        <f t="shared" si="0"/>
        <v>2.8386392397210969E-2</v>
      </c>
      <c r="H17" s="105"/>
      <c r="O17" s="101"/>
      <c r="P17" s="91" t="s">
        <v>8</v>
      </c>
      <c r="Q17" s="72">
        <v>7833.3190000000004</v>
      </c>
      <c r="R17" s="72">
        <v>7130.4139999999998</v>
      </c>
      <c r="S17" s="72">
        <v>7730.0280000000002</v>
      </c>
      <c r="T17" s="72">
        <v>7883.5959999999995</v>
      </c>
      <c r="U17" s="72">
        <v>8242.1190000000006</v>
      </c>
      <c r="V17" s="100">
        <f t="shared" si="1"/>
        <v>4.5477089389156955E-2</v>
      </c>
      <c r="W17" s="84"/>
      <c r="X17" s="84"/>
    </row>
    <row r="18" spans="1:25" s="70" customFormat="1">
      <c r="A18" s="91" t="s">
        <v>9</v>
      </c>
      <c r="B18" s="72">
        <v>78.238600000000005</v>
      </c>
      <c r="C18" s="72">
        <v>76.304000000000002</v>
      </c>
      <c r="D18" s="72">
        <v>78.227000000000004</v>
      </c>
      <c r="E18" s="72">
        <v>75.623999999999995</v>
      </c>
      <c r="F18" s="72"/>
      <c r="G18" s="100"/>
      <c r="H18" s="105"/>
      <c r="O18" s="101"/>
      <c r="P18" s="91" t="s">
        <v>9</v>
      </c>
      <c r="Q18" s="72">
        <v>7617.5407999999998</v>
      </c>
      <c r="R18" s="72">
        <v>7487.0550000000003</v>
      </c>
      <c r="S18" s="72">
        <v>7792.39</v>
      </c>
      <c r="T18" s="72">
        <v>7498.6880000000001</v>
      </c>
      <c r="U18" s="72"/>
      <c r="V18" s="100"/>
      <c r="W18" s="84"/>
      <c r="X18" s="84"/>
    </row>
    <row r="19" spans="1:25" s="70" customFormat="1">
      <c r="A19" s="91" t="s">
        <v>10</v>
      </c>
      <c r="B19" s="72">
        <v>80.251400000000004</v>
      </c>
      <c r="C19" s="72">
        <v>75.248000000000005</v>
      </c>
      <c r="D19" s="72">
        <v>75.081999999999994</v>
      </c>
      <c r="E19" s="72">
        <v>77.59</v>
      </c>
      <c r="F19" s="72"/>
      <c r="G19" s="100"/>
      <c r="H19" s="105"/>
      <c r="O19" s="101"/>
      <c r="P19" s="91" t="s">
        <v>10</v>
      </c>
      <c r="Q19" s="72">
        <v>7722.4143999999997</v>
      </c>
      <c r="R19" s="72">
        <v>7313.0119999999997</v>
      </c>
      <c r="S19" s="72">
        <v>7408.8509999999997</v>
      </c>
      <c r="T19" s="72">
        <v>7657.3689999999997</v>
      </c>
      <c r="U19" s="72"/>
      <c r="V19" s="100"/>
      <c r="W19" s="84"/>
      <c r="X19" s="84"/>
    </row>
    <row r="20" spans="1:25" s="83" customFormat="1" ht="13" customHeight="1">
      <c r="A20" s="91" t="s">
        <v>11</v>
      </c>
      <c r="B20" s="72">
        <v>83.515600000000006</v>
      </c>
      <c r="C20" s="72">
        <v>74.248999999999995</v>
      </c>
      <c r="D20" s="72">
        <v>84.02</v>
      </c>
      <c r="E20" s="72">
        <v>83.141000000000005</v>
      </c>
      <c r="F20" s="72"/>
      <c r="G20" s="100"/>
      <c r="H20" s="105"/>
      <c r="O20" s="101"/>
      <c r="P20" s="91" t="s">
        <v>11</v>
      </c>
      <c r="Q20" s="72">
        <v>8028.4629999999997</v>
      </c>
      <c r="R20" s="72">
        <v>7097.3329999999996</v>
      </c>
      <c r="S20" s="72">
        <v>8164.6949999999997</v>
      </c>
      <c r="T20" s="72">
        <v>8031.4260000000004</v>
      </c>
      <c r="U20" s="72"/>
      <c r="V20" s="100"/>
      <c r="W20" s="84"/>
      <c r="X20" s="84"/>
    </row>
    <row r="21" spans="1:25" s="70" customFormat="1" ht="13" customHeight="1">
      <c r="A21" s="91" t="s">
        <v>30</v>
      </c>
      <c r="B21" s="72">
        <v>82.551400000000001</v>
      </c>
      <c r="C21" s="72">
        <v>80.046999999999997</v>
      </c>
      <c r="D21" s="72">
        <v>79.055000000000007</v>
      </c>
      <c r="E21" s="72">
        <v>78.575999999999993</v>
      </c>
      <c r="F21" s="72"/>
      <c r="G21" s="100"/>
      <c r="H21" s="105"/>
      <c r="O21" s="101"/>
      <c r="P21" s="91" t="s">
        <v>30</v>
      </c>
      <c r="Q21" s="72">
        <v>7748.2939999999999</v>
      </c>
      <c r="R21" s="72">
        <v>7632.7889999999998</v>
      </c>
      <c r="S21" s="72">
        <v>7555.0069999999996</v>
      </c>
      <c r="T21" s="72">
        <v>7511.0069999999996</v>
      </c>
      <c r="U21" s="72"/>
      <c r="V21" s="100"/>
      <c r="W21" s="84"/>
      <c r="X21" s="84"/>
    </row>
    <row r="22" spans="1:25" s="70" customFormat="1" ht="13" customHeight="1">
      <c r="A22" s="91" t="s">
        <v>13</v>
      </c>
      <c r="B22" s="72">
        <v>79.598600000000005</v>
      </c>
      <c r="C22" s="72">
        <v>75.146000000000001</v>
      </c>
      <c r="D22" s="72">
        <v>79.346999999999994</v>
      </c>
      <c r="E22" s="72">
        <v>84.066000000000003</v>
      </c>
      <c r="F22" s="72"/>
      <c r="G22" s="100"/>
      <c r="H22" s="105"/>
      <c r="O22" s="101"/>
      <c r="P22" s="91" t="s">
        <v>13</v>
      </c>
      <c r="Q22" s="72">
        <v>7541.5861999999997</v>
      </c>
      <c r="R22" s="72">
        <v>7164.7730000000001</v>
      </c>
      <c r="S22" s="72">
        <v>7653.8950000000004</v>
      </c>
      <c r="T22" s="72">
        <v>8130.1030000000001</v>
      </c>
      <c r="U22" s="72"/>
      <c r="V22" s="100"/>
      <c r="W22" s="84"/>
      <c r="X22" s="84"/>
    </row>
    <row r="23" spans="1:25" s="70" customFormat="1" ht="13" customHeight="1">
      <c r="A23" s="91" t="s">
        <v>14</v>
      </c>
      <c r="B23" s="72">
        <v>83.271199999999993</v>
      </c>
      <c r="C23" s="72">
        <v>80.388000000000005</v>
      </c>
      <c r="D23" s="72">
        <v>86.516000000000005</v>
      </c>
      <c r="E23" s="72">
        <v>86.497</v>
      </c>
      <c r="F23" s="72"/>
      <c r="G23" s="222"/>
      <c r="H23" s="105"/>
      <c r="O23" s="101"/>
      <c r="P23" s="91" t="s">
        <v>14</v>
      </c>
      <c r="Q23" s="72">
        <v>7964.2611999999999</v>
      </c>
      <c r="R23" s="72">
        <v>7722.6869999999999</v>
      </c>
      <c r="S23" s="72">
        <v>8363.5249999999996</v>
      </c>
      <c r="T23" s="72">
        <v>8464.9359999999997</v>
      </c>
      <c r="U23" s="72"/>
      <c r="V23" s="222"/>
      <c r="W23" s="84"/>
      <c r="X23" s="84"/>
    </row>
    <row r="24" spans="1:25" s="70" customFormat="1" ht="13" customHeight="1">
      <c r="A24" s="91" t="s">
        <v>15</v>
      </c>
      <c r="B24" s="72">
        <v>78.302800000000005</v>
      </c>
      <c r="C24" s="72">
        <v>79.128</v>
      </c>
      <c r="D24" s="72">
        <v>74.387</v>
      </c>
      <c r="E24" s="72">
        <v>72.789000000000001</v>
      </c>
      <c r="F24" s="72"/>
      <c r="G24" s="222"/>
      <c r="H24" s="105"/>
      <c r="O24" s="101"/>
      <c r="P24" s="91" t="s">
        <v>15</v>
      </c>
      <c r="Q24" s="72">
        <v>7643.9985999999999</v>
      </c>
      <c r="R24" s="72">
        <v>7705.3320000000003</v>
      </c>
      <c r="S24" s="72">
        <v>7327.1409999999996</v>
      </c>
      <c r="T24" s="72">
        <v>7243.45</v>
      </c>
      <c r="U24" s="72"/>
      <c r="V24" s="222"/>
      <c r="W24" s="84"/>
      <c r="X24" s="84"/>
    </row>
    <row r="25" spans="1:25" s="70" customFormat="1" ht="13" customHeight="1">
      <c r="A25" s="91" t="s">
        <v>16</v>
      </c>
      <c r="B25" s="72">
        <v>79.733400000000003</v>
      </c>
      <c r="C25" s="72">
        <v>73.905000000000001</v>
      </c>
      <c r="D25" s="72">
        <v>77.938999999999993</v>
      </c>
      <c r="E25" s="72">
        <v>81.153000000000006</v>
      </c>
      <c r="F25" s="72"/>
      <c r="G25" s="222"/>
      <c r="H25" s="105"/>
      <c r="O25" s="101"/>
      <c r="P25" s="91" t="s">
        <v>16</v>
      </c>
      <c r="Q25" s="72">
        <v>7752.0666000000001</v>
      </c>
      <c r="R25" s="72">
        <v>7238.8490000000002</v>
      </c>
      <c r="S25" s="72">
        <v>7665.6310000000003</v>
      </c>
      <c r="T25" s="72">
        <v>8069.826</v>
      </c>
      <c r="U25" s="72"/>
      <c r="V25" s="222"/>
      <c r="W25" s="84"/>
      <c r="X25" s="84"/>
    </row>
    <row r="26" spans="1:25" s="70" customFormat="1" ht="13" customHeight="1">
      <c r="A26" s="93" t="s">
        <v>65</v>
      </c>
      <c r="B26" s="71">
        <f>SUM(B14:B19)</f>
        <v>487.29059999999998</v>
      </c>
      <c r="C26" s="71">
        <f t="shared" ref="C26:E26" si="2">SUM(C14:C19)</f>
        <v>460.07599999999996</v>
      </c>
      <c r="D26" s="71">
        <f>SUM(D14:D19)</f>
        <v>476.35699999999997</v>
      </c>
      <c r="E26" s="71">
        <f t="shared" si="2"/>
        <v>477.87300000000005</v>
      </c>
      <c r="F26" s="71"/>
      <c r="G26" s="202"/>
      <c r="H26" s="105"/>
      <c r="O26" s="101"/>
      <c r="P26" s="93" t="s">
        <v>65</v>
      </c>
      <c r="Q26" s="71">
        <f>SUM(Q14:Q19)</f>
        <v>47574.268199999999</v>
      </c>
      <c r="R26" s="71">
        <f t="shared" ref="R26:T26" si="3">SUM(R14:R19)</f>
        <v>45113.460000000006</v>
      </c>
      <c r="S26" s="71">
        <f>SUM(S14:S19)</f>
        <v>47277.893000000004</v>
      </c>
      <c r="T26" s="71">
        <f t="shared" si="3"/>
        <v>47268.707999999999</v>
      </c>
      <c r="U26" s="71"/>
      <c r="V26" s="202"/>
      <c r="W26" s="84"/>
      <c r="X26" s="84"/>
    </row>
    <row r="27" spans="1:25" s="73" customFormat="1" ht="16">
      <c r="A27" s="93" t="s">
        <v>50</v>
      </c>
      <c r="B27" s="71">
        <f>SUM(B14:B25)</f>
        <v>974.26360000000011</v>
      </c>
      <c r="C27" s="71">
        <f t="shared" ref="C27:E27" si="4">SUM(C14:C25)</f>
        <v>922.93899999999996</v>
      </c>
      <c r="D27" s="71">
        <f t="shared" si="4"/>
        <v>957.62099999999998</v>
      </c>
      <c r="E27" s="71">
        <f t="shared" si="4"/>
        <v>964.09500000000003</v>
      </c>
      <c r="F27" s="71"/>
      <c r="G27" s="202"/>
      <c r="P27" s="93" t="s">
        <v>50</v>
      </c>
      <c r="Q27" s="71">
        <f>SUM(Q14:Q25)</f>
        <v>94252.9378</v>
      </c>
      <c r="R27" s="71">
        <f t="shared" ref="R27:T27" si="5">SUM(R14:R25)</f>
        <v>89675.222999999998</v>
      </c>
      <c r="S27" s="71">
        <f t="shared" si="5"/>
        <v>94007.786999999997</v>
      </c>
      <c r="T27" s="71">
        <f t="shared" si="5"/>
        <v>94719.455999999991</v>
      </c>
      <c r="U27" s="71"/>
      <c r="V27" s="202"/>
      <c r="W27" s="84"/>
      <c r="X27" s="84"/>
    </row>
    <row r="28" spans="1:25" ht="13.5">
      <c r="A28" s="94" t="s">
        <v>51</v>
      </c>
      <c r="B28" s="90"/>
      <c r="C28" s="90"/>
      <c r="D28" s="224">
        <f>D27/C27-1</f>
        <v>3.7577781413506317E-2</v>
      </c>
      <c r="E28" s="224">
        <f>E27/D27-1</f>
        <v>6.760503372419846E-3</v>
      </c>
      <c r="F28" s="90"/>
      <c r="G28" s="220">
        <f>(F14+F15+F16+F17)/(E14+E15+E16+E17)-1</f>
        <v>1.9260208403278467E-2</v>
      </c>
      <c r="P28" s="94" t="s">
        <v>51</v>
      </c>
      <c r="Q28" s="90"/>
      <c r="R28" s="90"/>
      <c r="S28" s="224">
        <f>S27/R27-1</f>
        <v>4.8313947320766548E-2</v>
      </c>
      <c r="T28" s="224">
        <f>T27/S27-1</f>
        <v>7.5703196800067651E-3</v>
      </c>
      <c r="U28" s="90"/>
      <c r="V28" s="220">
        <f>(U14+U15+U16+U17)/(T14+T15+T16+T17)-1</f>
        <v>3.1870741534232305E-2</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99" t="s">
        <v>63</v>
      </c>
      <c r="B30" s="216">
        <f>B27/B31</f>
        <v>4.2791696679365013E-2</v>
      </c>
      <c r="C30" s="216">
        <f t="shared" ref="C30:D30" si="6">C27/C31</f>
        <v>4.3305945712808075E-2</v>
      </c>
      <c r="D30" s="216">
        <f t="shared" si="6"/>
        <v>4.4709684756946373E-2</v>
      </c>
      <c r="E30" s="216">
        <f>E27/E31</f>
        <v>4.4865794919579705E-2</v>
      </c>
      <c r="F30" s="216">
        <f>SUM(F14:F25)/F31</f>
        <v>4.5394099502342876E-2</v>
      </c>
      <c r="G30" s="216"/>
      <c r="P30" s="99" t="s">
        <v>63</v>
      </c>
      <c r="Q30" s="216">
        <f>Q27/Q31</f>
        <v>4.4344601464170214E-2</v>
      </c>
      <c r="R30" s="216">
        <f t="shared" ref="R30:T30" si="7">R27/R31</f>
        <v>4.4778718350510532E-2</v>
      </c>
      <c r="S30" s="216">
        <f t="shared" si="7"/>
        <v>4.6323673482253122E-2</v>
      </c>
      <c r="T30" s="216">
        <f t="shared" si="7"/>
        <v>4.6294876061069731E-2</v>
      </c>
      <c r="U30" s="216">
        <f>SUM(U14:U25)/U31</f>
        <v>4.7182842048032608E-2</v>
      </c>
      <c r="V30" s="216"/>
      <c r="W30" s="84"/>
      <c r="X30" s="84"/>
      <c r="Y30" s="101"/>
    </row>
    <row r="31" spans="1:25" ht="13.5">
      <c r="A31" s="99" t="s">
        <v>62</v>
      </c>
      <c r="B31" s="213">
        <v>22767.585200000001</v>
      </c>
      <c r="C31" s="214">
        <v>21312.062000000002</v>
      </c>
      <c r="D31" s="214">
        <v>21418.648000000001</v>
      </c>
      <c r="E31" s="214">
        <v>21488.419000000002</v>
      </c>
      <c r="F31" s="214">
        <v>7289.7579999999998</v>
      </c>
      <c r="G31" s="214"/>
      <c r="P31" s="99" t="s">
        <v>62</v>
      </c>
      <c r="Q31" s="213">
        <v>2125465.8895999999</v>
      </c>
      <c r="R31" s="214">
        <v>2002630.4080000001</v>
      </c>
      <c r="S31" s="214">
        <v>2029368.138</v>
      </c>
      <c r="T31" s="214">
        <v>2046003.0149999999</v>
      </c>
      <c r="U31" s="214">
        <v>702291.41700000002</v>
      </c>
      <c r="V31" s="214"/>
      <c r="W31" s="7"/>
      <c r="X31" s="7"/>
      <c r="Y31" s="11"/>
    </row>
    <row r="32" spans="1:25" s="73" customFormat="1" ht="16">
      <c r="A32" s="99" t="s">
        <v>64</v>
      </c>
      <c r="B32" s="215"/>
      <c r="C32" s="216"/>
      <c r="D32" s="216">
        <f>D31/C31-1</f>
        <v>5.0012054206673984E-3</v>
      </c>
      <c r="E32" s="216">
        <f>E31/D31-1</f>
        <v>3.2574885212175442E-3</v>
      </c>
      <c r="F32" s="216"/>
      <c r="G32" s="216"/>
      <c r="I32" s="73" t="s">
        <v>17</v>
      </c>
      <c r="P32" s="99" t="s">
        <v>64</v>
      </c>
      <c r="Q32" s="215"/>
      <c r="R32" s="216"/>
      <c r="S32" s="216">
        <f>S31/R31-1</f>
        <v>1.3351305309851291E-2</v>
      </c>
      <c r="T32" s="216">
        <f>T31/S31-1</f>
        <v>8.1970721272848213E-3</v>
      </c>
      <c r="U32" s="216"/>
      <c r="V32" s="216"/>
    </row>
    <row r="33" spans="1:25" s="73" customFormat="1" ht="16">
      <c r="U33" s="65"/>
    </row>
    <row r="34" spans="1:25" s="73" customFormat="1" ht="16"/>
    <row r="35" spans="1:25" s="73" customFormat="1" ht="16"/>
    <row r="36" spans="1:25" s="73" customFormat="1" ht="18.649999999999999" customHeight="1">
      <c r="A36" s="291" t="s">
        <v>94</v>
      </c>
      <c r="B36" s="291"/>
      <c r="C36" s="291"/>
      <c r="D36" s="291"/>
      <c r="E36" s="291"/>
      <c r="F36" s="291"/>
      <c r="G36" s="291"/>
      <c r="H36" s="291"/>
      <c r="I36" s="291"/>
      <c r="J36" s="291"/>
      <c r="K36" s="291"/>
      <c r="L36" s="291"/>
      <c r="M36" s="291"/>
      <c r="N36" s="291"/>
      <c r="O36" s="291"/>
      <c r="P36" s="291"/>
      <c r="Q36" s="291"/>
      <c r="R36" s="291"/>
      <c r="S36" s="291"/>
      <c r="T36" s="291"/>
      <c r="U36" s="291"/>
      <c r="V36" s="291"/>
    </row>
    <row r="37" spans="1:25" s="73" customFormat="1" ht="25.4" customHeight="1">
      <c r="C37" s="295"/>
      <c r="D37" s="295"/>
      <c r="E37" s="295"/>
      <c r="F37" s="295"/>
      <c r="G37" s="295"/>
      <c r="H37" s="295"/>
      <c r="I37" s="295"/>
      <c r="J37" s="295"/>
      <c r="K37" s="295"/>
      <c r="L37" s="295"/>
      <c r="M37" s="295"/>
      <c r="N37" s="295"/>
      <c r="O37" s="295"/>
      <c r="P37" s="295"/>
      <c r="Q37" s="82"/>
    </row>
    <row r="38" spans="1:25" s="70" customFormat="1" ht="18.5">
      <c r="A38" s="79" t="s">
        <v>44</v>
      </c>
      <c r="B38" s="87"/>
      <c r="C38" s="88"/>
      <c r="D38" s="88"/>
      <c r="E38" s="88"/>
      <c r="F38" s="88"/>
      <c r="G38" s="88"/>
      <c r="P38" s="79" t="s">
        <v>45</v>
      </c>
      <c r="Q38" s="81"/>
      <c r="R38" s="82"/>
      <c r="S38" s="82"/>
      <c r="T38" s="82"/>
      <c r="U38" s="82"/>
      <c r="V38" s="82"/>
    </row>
    <row r="39" spans="1:25" s="70" customFormat="1" ht="12.75" customHeight="1">
      <c r="A39" s="96" t="s">
        <v>61</v>
      </c>
      <c r="B39" s="207"/>
      <c r="C39" s="97">
        <f>C55/$C$27</f>
        <v>0.45602905500796914</v>
      </c>
      <c r="D39" s="97">
        <f>D55/$D$27</f>
        <v>0.45135601662870806</v>
      </c>
      <c r="E39" s="97">
        <f>E55/$E$27</f>
        <v>0.46248346895274839</v>
      </c>
      <c r="F39" s="83"/>
      <c r="H39" s="302"/>
      <c r="I39" s="302"/>
      <c r="J39" s="302"/>
      <c r="K39" s="302"/>
      <c r="L39" s="302"/>
      <c r="M39" s="302"/>
      <c r="N39" s="109"/>
      <c r="O39" s="74"/>
      <c r="R39" s="83"/>
      <c r="S39" s="83"/>
      <c r="T39" s="83"/>
      <c r="U39" s="83"/>
    </row>
    <row r="40" spans="1:25" s="70" customFormat="1" ht="14.65" customHeight="1">
      <c r="A40" s="288" t="s">
        <v>4</v>
      </c>
      <c r="B40" s="285" t="s">
        <v>96</v>
      </c>
      <c r="C40" s="285">
        <v>2023</v>
      </c>
      <c r="D40" s="285">
        <v>2024</v>
      </c>
      <c r="E40" s="285">
        <v>2025</v>
      </c>
      <c r="F40" s="285">
        <v>2026</v>
      </c>
      <c r="G40" s="283" t="s">
        <v>97</v>
      </c>
      <c r="J40" s="101"/>
      <c r="P40" s="288" t="s">
        <v>58</v>
      </c>
      <c r="Q40" s="285" t="s">
        <v>96</v>
      </c>
      <c r="R40" s="285">
        <v>2023</v>
      </c>
      <c r="S40" s="285">
        <v>2024</v>
      </c>
      <c r="T40" s="285">
        <v>2025</v>
      </c>
      <c r="U40" s="285">
        <v>2026</v>
      </c>
      <c r="V40" s="283" t="s">
        <v>97</v>
      </c>
    </row>
    <row r="41" spans="1:25" s="70" customFormat="1" ht="21.65" customHeight="1">
      <c r="A41" s="289"/>
      <c r="B41" s="286"/>
      <c r="C41" s="286"/>
      <c r="D41" s="286"/>
      <c r="E41" s="286"/>
      <c r="F41" s="286"/>
      <c r="G41" s="284"/>
      <c r="H41" s="102"/>
      <c r="P41" s="289"/>
      <c r="Q41" s="286"/>
      <c r="R41" s="286"/>
      <c r="S41" s="286"/>
      <c r="T41" s="286"/>
      <c r="U41" s="286"/>
      <c r="V41" s="284"/>
    </row>
    <row r="42" spans="1:25" s="70" customFormat="1" ht="16">
      <c r="A42" s="91" t="s">
        <v>5</v>
      </c>
      <c r="B42" s="72">
        <v>37.160200000000003</v>
      </c>
      <c r="C42" s="72">
        <v>38.158000000000001</v>
      </c>
      <c r="D42" s="72">
        <v>38.865000000000002</v>
      </c>
      <c r="E42" s="72">
        <v>39.99</v>
      </c>
      <c r="F42" s="72">
        <v>38.564999999999998</v>
      </c>
      <c r="G42" s="100">
        <f>F42/E42-1</f>
        <v>-3.5633908477119336E-2</v>
      </c>
      <c r="H42" s="105"/>
      <c r="I42" s="102"/>
      <c r="P42" s="91" t="s">
        <v>5</v>
      </c>
      <c r="Q42" s="72">
        <v>3538.1019999999999</v>
      </c>
      <c r="R42" s="72">
        <v>3618.3029999999999</v>
      </c>
      <c r="S42" s="72">
        <v>3725.6460000000002</v>
      </c>
      <c r="T42" s="72">
        <v>3857.8719999999998</v>
      </c>
      <c r="U42" s="72">
        <v>3723.0129999999999</v>
      </c>
      <c r="V42" s="100">
        <f>U42/T42-1</f>
        <v>-3.4956836307684647E-2</v>
      </c>
      <c r="W42" s="84"/>
      <c r="X42" s="84"/>
      <c r="Y42" s="84"/>
    </row>
    <row r="43" spans="1:25" s="70" customFormat="1">
      <c r="A43" s="91" t="s">
        <v>6</v>
      </c>
      <c r="B43" s="72">
        <v>34.440600000000003</v>
      </c>
      <c r="C43" s="72">
        <v>32.591999999999999</v>
      </c>
      <c r="D43" s="72">
        <v>36.719000000000001</v>
      </c>
      <c r="E43" s="72">
        <v>35.414000000000001</v>
      </c>
      <c r="F43" s="72">
        <v>36.862000000000002</v>
      </c>
      <c r="G43" s="100">
        <f t="shared" ref="G43:G45" si="8">F43/E43-1</f>
        <v>4.0887784492008805E-2</v>
      </c>
      <c r="H43" s="105"/>
      <c r="P43" s="91" t="s">
        <v>6</v>
      </c>
      <c r="Q43" s="72">
        <v>3264.5164</v>
      </c>
      <c r="R43" s="72">
        <v>3081.1239999999998</v>
      </c>
      <c r="S43" s="72">
        <v>3484.7150000000001</v>
      </c>
      <c r="T43" s="72">
        <v>3381.7939999999999</v>
      </c>
      <c r="U43" s="72">
        <v>3518.127</v>
      </c>
      <c r="V43" s="100">
        <f t="shared" ref="V43:V45" si="9">U43/T43-1</f>
        <v>4.0313809770790243E-2</v>
      </c>
      <c r="W43" s="84"/>
      <c r="X43" s="84"/>
      <c r="Y43" s="84"/>
    </row>
    <row r="44" spans="1:25" s="70" customFormat="1">
      <c r="A44" s="91" t="s">
        <v>7</v>
      </c>
      <c r="B44" s="72">
        <v>38.055</v>
      </c>
      <c r="C44" s="72">
        <v>36.488</v>
      </c>
      <c r="D44" s="72">
        <v>34.212000000000003</v>
      </c>
      <c r="E44" s="72">
        <v>37.377000000000002</v>
      </c>
      <c r="F44" s="72">
        <v>39.244999999999997</v>
      </c>
      <c r="G44" s="100">
        <f t="shared" si="8"/>
        <v>4.9977258742006869E-2</v>
      </c>
      <c r="H44" s="105"/>
      <c r="P44" s="91" t="s">
        <v>7</v>
      </c>
      <c r="Q44" s="72">
        <v>3586.3856000000001</v>
      </c>
      <c r="R44" s="72">
        <v>3455.527</v>
      </c>
      <c r="S44" s="72">
        <v>3263.6909999999998</v>
      </c>
      <c r="T44" s="72">
        <v>3559.29</v>
      </c>
      <c r="U44" s="72">
        <v>3735.5</v>
      </c>
      <c r="V44" s="100">
        <f t="shared" si="9"/>
        <v>4.950706461120058E-2</v>
      </c>
      <c r="W44" s="84"/>
      <c r="X44" s="84"/>
      <c r="Y44" s="84"/>
    </row>
    <row r="45" spans="1:25" s="70" customFormat="1">
      <c r="A45" s="91" t="s">
        <v>8</v>
      </c>
      <c r="B45" s="72">
        <v>35.558999999999997</v>
      </c>
      <c r="C45" s="72">
        <v>33.395000000000003</v>
      </c>
      <c r="D45" s="72">
        <v>34.250999999999998</v>
      </c>
      <c r="E45" s="72">
        <v>37.957000000000001</v>
      </c>
      <c r="F45" s="72">
        <v>38.887999999999998</v>
      </c>
      <c r="G45" s="100">
        <f t="shared" si="8"/>
        <v>2.4527755091287462E-2</v>
      </c>
      <c r="H45" s="105"/>
      <c r="P45" s="91" t="s">
        <v>8</v>
      </c>
      <c r="Q45" s="72">
        <v>3349.3094000000001</v>
      </c>
      <c r="R45" s="72">
        <v>3177.1819999999998</v>
      </c>
      <c r="S45" s="72">
        <v>3256.1529999999998</v>
      </c>
      <c r="T45" s="72">
        <v>3581.97</v>
      </c>
      <c r="U45" s="72">
        <v>3715.2060000000001</v>
      </c>
      <c r="V45" s="100">
        <f t="shared" si="9"/>
        <v>3.7196291426226491E-2</v>
      </c>
      <c r="W45" s="84"/>
      <c r="X45" s="84"/>
      <c r="Y45" s="84"/>
    </row>
    <row r="46" spans="1:25" s="70" customFormat="1">
      <c r="A46" s="91" t="s">
        <v>9</v>
      </c>
      <c r="B46" s="72">
        <v>33.260599999999997</v>
      </c>
      <c r="C46" s="72">
        <v>34.759</v>
      </c>
      <c r="D46" s="72">
        <v>35.744</v>
      </c>
      <c r="E46" s="72">
        <v>34.853999999999999</v>
      </c>
      <c r="F46" s="72"/>
      <c r="G46" s="100"/>
      <c r="H46" s="105"/>
      <c r="P46" s="91" t="s">
        <v>9</v>
      </c>
      <c r="Q46" s="72">
        <v>3131.9315999999999</v>
      </c>
      <c r="R46" s="72">
        <v>3278.5419999999999</v>
      </c>
      <c r="S46" s="72">
        <v>3413.4670000000001</v>
      </c>
      <c r="T46" s="72">
        <v>3297.8679999999999</v>
      </c>
      <c r="U46" s="72"/>
      <c r="V46" s="100"/>
      <c r="W46" s="84"/>
      <c r="X46" s="84"/>
      <c r="Y46" s="84"/>
    </row>
    <row r="47" spans="1:25" s="70" customFormat="1">
      <c r="A47" s="91" t="s">
        <v>10</v>
      </c>
      <c r="B47" s="72">
        <v>35.656599999999997</v>
      </c>
      <c r="C47" s="72">
        <v>35.116999999999997</v>
      </c>
      <c r="D47" s="72">
        <v>34.216000000000001</v>
      </c>
      <c r="E47" s="72">
        <v>34.853000000000002</v>
      </c>
      <c r="F47" s="72"/>
      <c r="G47" s="100"/>
      <c r="H47" s="105"/>
      <c r="I47" s="83"/>
      <c r="O47" s="106"/>
      <c r="P47" s="91" t="s">
        <v>10</v>
      </c>
      <c r="Q47" s="72">
        <v>3321.2066</v>
      </c>
      <c r="R47" s="72">
        <v>3290.6790000000001</v>
      </c>
      <c r="S47" s="72">
        <v>3246.33</v>
      </c>
      <c r="T47" s="72">
        <v>3265.3919999999998</v>
      </c>
      <c r="U47" s="72"/>
      <c r="V47" s="100"/>
      <c r="W47" s="84"/>
      <c r="X47" s="84"/>
      <c r="Y47" s="84"/>
    </row>
    <row r="48" spans="1:25" s="83" customFormat="1" ht="13" customHeight="1">
      <c r="A48" s="91" t="s">
        <v>11</v>
      </c>
      <c r="B48" s="72">
        <v>36.628399999999999</v>
      </c>
      <c r="C48" s="72">
        <v>32.314999999999998</v>
      </c>
      <c r="D48" s="72">
        <v>35.92</v>
      </c>
      <c r="E48" s="72">
        <v>37.334000000000003</v>
      </c>
      <c r="F48" s="72"/>
      <c r="G48" s="100"/>
      <c r="H48" s="105"/>
      <c r="O48" s="106"/>
      <c r="P48" s="91" t="s">
        <v>11</v>
      </c>
      <c r="Q48" s="72">
        <v>3379.895</v>
      </c>
      <c r="R48" s="72">
        <v>2965.3380000000002</v>
      </c>
      <c r="S48" s="72">
        <v>3350.1819999999998</v>
      </c>
      <c r="T48" s="72">
        <v>3427.1619999999998</v>
      </c>
      <c r="U48" s="72"/>
      <c r="V48" s="100"/>
      <c r="W48" s="84"/>
      <c r="X48" s="84"/>
      <c r="Y48" s="84"/>
    </row>
    <row r="49" spans="1:25" s="70" customFormat="1" ht="13" customHeight="1">
      <c r="A49" s="91" t="s">
        <v>30</v>
      </c>
      <c r="B49" s="72">
        <v>35.557200000000002</v>
      </c>
      <c r="C49" s="72">
        <v>36.121000000000002</v>
      </c>
      <c r="D49" s="72">
        <v>35.131999999999998</v>
      </c>
      <c r="E49" s="72">
        <v>36.104999999999997</v>
      </c>
      <c r="F49" s="72"/>
      <c r="G49" s="100"/>
      <c r="H49" s="105"/>
      <c r="O49" s="106"/>
      <c r="P49" s="91" t="s">
        <v>30</v>
      </c>
      <c r="Q49" s="72">
        <v>3216.0740000000001</v>
      </c>
      <c r="R49" s="72">
        <v>3346.1480000000001</v>
      </c>
      <c r="S49" s="72">
        <v>3254.4960000000001</v>
      </c>
      <c r="T49" s="72">
        <v>3314.0749999999998</v>
      </c>
      <c r="U49" s="72"/>
      <c r="V49" s="100"/>
      <c r="W49" s="84"/>
      <c r="X49" s="84"/>
      <c r="Y49" s="84"/>
    </row>
    <row r="50" spans="1:25" s="70" customFormat="1" ht="13" customHeight="1">
      <c r="A50" s="91" t="s">
        <v>13</v>
      </c>
      <c r="B50" s="72">
        <v>35.907800000000002</v>
      </c>
      <c r="C50" s="72">
        <v>34.128</v>
      </c>
      <c r="D50" s="72">
        <v>35.554000000000002</v>
      </c>
      <c r="E50" s="72">
        <v>39.158000000000001</v>
      </c>
      <c r="F50" s="72"/>
      <c r="G50" s="100"/>
      <c r="H50" s="105"/>
      <c r="O50" s="106"/>
      <c r="P50" s="91" t="s">
        <v>13</v>
      </c>
      <c r="Q50" s="72">
        <v>3295.6995999999999</v>
      </c>
      <c r="R50" s="72">
        <v>3144.2530000000002</v>
      </c>
      <c r="S50" s="72">
        <v>3312.5659999999998</v>
      </c>
      <c r="T50" s="72">
        <v>3637.1239999999998</v>
      </c>
      <c r="U50" s="72"/>
      <c r="V50" s="100"/>
      <c r="W50" s="84"/>
      <c r="X50" s="84"/>
      <c r="Y50" s="84"/>
    </row>
    <row r="51" spans="1:25" s="70" customFormat="1" ht="13" customHeight="1">
      <c r="A51" s="91" t="s">
        <v>14</v>
      </c>
      <c r="B51" s="72">
        <v>37.641199999999998</v>
      </c>
      <c r="C51" s="72">
        <v>36.588999999999999</v>
      </c>
      <c r="D51" s="72">
        <v>40.536999999999999</v>
      </c>
      <c r="E51" s="72">
        <v>41.109000000000002</v>
      </c>
      <c r="F51" s="72"/>
      <c r="G51" s="222"/>
      <c r="H51" s="105"/>
      <c r="O51" s="106"/>
      <c r="P51" s="91" t="s">
        <v>14</v>
      </c>
      <c r="Q51" s="72">
        <v>3494.3811999999998</v>
      </c>
      <c r="R51" s="72">
        <v>3393.0219999999999</v>
      </c>
      <c r="S51" s="72">
        <v>3791.1950000000002</v>
      </c>
      <c r="T51" s="72">
        <v>3885.502</v>
      </c>
      <c r="U51" s="72"/>
      <c r="V51" s="222"/>
      <c r="W51" s="84"/>
      <c r="X51" s="84"/>
      <c r="Y51" s="84"/>
    </row>
    <row r="52" spans="1:25" s="70" customFormat="1" ht="13" customHeight="1">
      <c r="A52" s="91" t="s">
        <v>15</v>
      </c>
      <c r="B52" s="72">
        <v>34.984200000000001</v>
      </c>
      <c r="C52" s="72">
        <v>36.942</v>
      </c>
      <c r="D52" s="72">
        <v>34.031999999999996</v>
      </c>
      <c r="E52" s="72">
        <v>33.063000000000002</v>
      </c>
      <c r="F52" s="72"/>
      <c r="G52" s="222"/>
      <c r="H52" s="105"/>
      <c r="O52" s="106"/>
      <c r="P52" s="91" t="s">
        <v>15</v>
      </c>
      <c r="Q52" s="72">
        <v>3299.1835999999998</v>
      </c>
      <c r="R52" s="72">
        <v>3480.3560000000002</v>
      </c>
      <c r="S52" s="72">
        <v>3247.761</v>
      </c>
      <c r="T52" s="72">
        <v>3158.6030000000001</v>
      </c>
      <c r="U52" s="72"/>
      <c r="V52" s="222"/>
      <c r="W52" s="84"/>
      <c r="X52" s="84"/>
      <c r="Y52" s="84"/>
    </row>
    <row r="53" spans="1:25" s="70" customFormat="1" ht="13" customHeight="1">
      <c r="A53" s="91" t="s">
        <v>16</v>
      </c>
      <c r="B53" s="72">
        <v>36.253999999999998</v>
      </c>
      <c r="C53" s="72">
        <v>34.283000000000001</v>
      </c>
      <c r="D53" s="72">
        <v>37.045999999999999</v>
      </c>
      <c r="E53" s="72">
        <v>38.664000000000001</v>
      </c>
      <c r="F53" s="72"/>
      <c r="G53" s="222"/>
      <c r="H53" s="105"/>
      <c r="K53" s="73"/>
      <c r="O53" s="106"/>
      <c r="P53" s="91" t="s">
        <v>16</v>
      </c>
      <c r="Q53" s="72">
        <v>3422.3166000000001</v>
      </c>
      <c r="R53" s="72">
        <v>3246.4690000000001</v>
      </c>
      <c r="S53" s="72">
        <v>3540.32</v>
      </c>
      <c r="T53" s="72">
        <v>3705.527</v>
      </c>
      <c r="U53" s="72"/>
      <c r="V53" s="222"/>
      <c r="W53" s="84"/>
      <c r="X53" s="84"/>
      <c r="Y53" s="84"/>
    </row>
    <row r="54" spans="1:25" s="70" customFormat="1" ht="13" customHeight="1">
      <c r="A54" s="93" t="s">
        <v>65</v>
      </c>
      <c r="B54" s="71">
        <f>SUM(B42:B47)</f>
        <v>214.13199999999998</v>
      </c>
      <c r="C54" s="71">
        <f t="shared" ref="C54:E54" si="10">SUM(C42:C47)</f>
        <v>210.50899999999999</v>
      </c>
      <c r="D54" s="71">
        <f>SUM(D42:D47)</f>
        <v>214.00700000000001</v>
      </c>
      <c r="E54" s="71">
        <f t="shared" si="10"/>
        <v>220.44499999999999</v>
      </c>
      <c r="F54" s="71"/>
      <c r="G54" s="202"/>
      <c r="K54" s="73"/>
      <c r="P54" s="93" t="s">
        <v>65</v>
      </c>
      <c r="Q54" s="71">
        <f>SUM(Q42:Q47)</f>
        <v>20191.4516</v>
      </c>
      <c r="R54" s="71">
        <f t="shared" ref="R54:T54" si="11">SUM(R42:R47)</f>
        <v>19901.357</v>
      </c>
      <c r="S54" s="71">
        <f>SUM(S42:S47)</f>
        <v>20390.002</v>
      </c>
      <c r="T54" s="71">
        <f t="shared" si="11"/>
        <v>20944.185999999998</v>
      </c>
      <c r="U54" s="71"/>
      <c r="V54" s="202"/>
      <c r="W54" s="84"/>
      <c r="X54" s="84"/>
    </row>
    <row r="55" spans="1:25" s="70" customFormat="1" ht="13" customHeight="1">
      <c r="A55" s="93" t="s">
        <v>50</v>
      </c>
      <c r="B55" s="71">
        <f>SUM(B42:B53)</f>
        <v>431.10479999999995</v>
      </c>
      <c r="C55" s="71">
        <f t="shared" ref="C55:E55" si="12">SUM(C42:C53)</f>
        <v>420.887</v>
      </c>
      <c r="D55" s="71">
        <f t="shared" si="12"/>
        <v>432.22800000000001</v>
      </c>
      <c r="E55" s="71">
        <f t="shared" si="12"/>
        <v>445.87799999999999</v>
      </c>
      <c r="F55" s="71"/>
      <c r="G55" s="202"/>
      <c r="K55" s="73"/>
      <c r="P55" s="93" t="s">
        <v>50</v>
      </c>
      <c r="Q55" s="71">
        <f>SUM(Q42:Q53)</f>
        <v>40299.001599999996</v>
      </c>
      <c r="R55" s="71">
        <f t="shared" ref="R55:T55" si="13">SUM(R42:R53)</f>
        <v>39476.942999999999</v>
      </c>
      <c r="S55" s="71">
        <f t="shared" si="13"/>
        <v>40886.521999999997</v>
      </c>
      <c r="T55" s="71">
        <f t="shared" si="13"/>
        <v>42072.179000000004</v>
      </c>
      <c r="U55" s="71"/>
      <c r="V55" s="202"/>
      <c r="W55" s="84"/>
      <c r="X55" s="84"/>
    </row>
    <row r="56" spans="1:25" ht="13.5">
      <c r="A56" s="223" t="s">
        <v>51</v>
      </c>
      <c r="B56" s="90"/>
      <c r="C56" s="90"/>
      <c r="D56" s="224">
        <f>D55/C55-1</f>
        <v>2.6945474676100645E-2</v>
      </c>
      <c r="E56" s="224">
        <f>E55/D55-1</f>
        <v>3.1580554707237862E-2</v>
      </c>
      <c r="F56" s="90"/>
      <c r="G56" s="220">
        <f>(F42+F43+F44+F45)/(E42+E43+E44+E45)-1</f>
        <v>1.8721224906791845E-2</v>
      </c>
      <c r="P56" s="94" t="s">
        <v>51</v>
      </c>
      <c r="Q56" s="90"/>
      <c r="R56" s="90"/>
      <c r="S56" s="224">
        <f>S55/R55-1</f>
        <v>3.5706386890190567E-2</v>
      </c>
      <c r="T56" s="224">
        <f>T55/S55-1</f>
        <v>2.8998724812054455E-2</v>
      </c>
      <c r="U56" s="90"/>
      <c r="V56" s="220">
        <f>(U42+U43+U44+U45)/(T42+T43+T44+T45)-1</f>
        <v>2.1620304561750903E-2</v>
      </c>
      <c r="W56" s="7"/>
      <c r="X56" s="7"/>
      <c r="Y56" s="11"/>
    </row>
    <row r="57" spans="1:25" s="73" customFormat="1" ht="16">
      <c r="A57" s="73" t="s">
        <v>17</v>
      </c>
      <c r="G57" s="221"/>
      <c r="P57" s="73" t="s">
        <v>17</v>
      </c>
      <c r="V57" s="221"/>
    </row>
    <row r="58" spans="1:25" s="73" customFormat="1" ht="16"/>
    <row r="59" spans="1:25" s="73" customFormat="1" ht="16"/>
    <row r="60" spans="1:25" s="73" customFormat="1" ht="16"/>
    <row r="61" spans="1:25" s="73" customFormat="1" ht="16"/>
    <row r="62" spans="1:25" s="73" customFormat="1" ht="16"/>
    <row r="63" spans="1:25" s="73" customFormat="1" ht="16"/>
    <row r="64" spans="1:25" s="73" customFormat="1" ht="16"/>
    <row r="65" spans="5:5" s="73" customFormat="1" ht="16"/>
    <row r="66" spans="5:5" s="73" customFormat="1" ht="16">
      <c r="E66" s="70"/>
    </row>
    <row r="67" spans="5:5" s="73" customFormat="1" ht="16"/>
    <row r="68" spans="5:5" s="73" customFormat="1" ht="16"/>
    <row r="69" spans="5:5" s="73" customFormat="1" ht="16"/>
    <row r="70" spans="5:5" s="73" customFormat="1" ht="16"/>
    <row r="71" spans="5:5" s="73" customFormat="1" ht="16"/>
    <row r="72" spans="5:5" s="73" customFormat="1" ht="16"/>
    <row r="73" spans="5:5" s="73" customFormat="1" ht="16"/>
    <row r="74" spans="5:5" s="73" customFormat="1" ht="16"/>
    <row r="75" spans="5:5" s="73" customFormat="1" ht="16"/>
    <row r="76" spans="5:5" s="73" customFormat="1" ht="16"/>
    <row r="77" spans="5:5" s="73" customFormat="1" ht="16"/>
  </sheetData>
  <sheetProtection selectLockedCells="1" selectUnlockedCells="1"/>
  <mergeCells count="39">
    <mergeCell ref="A40:A41"/>
    <mergeCell ref="D40:D41"/>
    <mergeCell ref="E12:E13"/>
    <mergeCell ref="H39:M39"/>
    <mergeCell ref="B40:B41"/>
    <mergeCell ref="C40:C41"/>
    <mergeCell ref="F40:F41"/>
    <mergeCell ref="P9:V9"/>
    <mergeCell ref="T40:T41"/>
    <mergeCell ref="E40:E41"/>
    <mergeCell ref="S40:S41"/>
    <mergeCell ref="P12:P13"/>
    <mergeCell ref="R12:R13"/>
    <mergeCell ref="I13:K13"/>
    <mergeCell ref="U40:U41"/>
    <mergeCell ref="U12:U13"/>
    <mergeCell ref="C37:P37"/>
    <mergeCell ref="Q40:Q41"/>
    <mergeCell ref="R40:R41"/>
    <mergeCell ref="G40:G41"/>
    <mergeCell ref="A36:V36"/>
    <mergeCell ref="V40:V41"/>
    <mergeCell ref="P40:P41"/>
    <mergeCell ref="I11:O11"/>
    <mergeCell ref="I9:M9"/>
    <mergeCell ref="A10:G10"/>
    <mergeCell ref="P10:V10"/>
    <mergeCell ref="A12:A13"/>
    <mergeCell ref="B12:B13"/>
    <mergeCell ref="C12:C13"/>
    <mergeCell ref="G12:G13"/>
    <mergeCell ref="S12:S13"/>
    <mergeCell ref="D12:D13"/>
    <mergeCell ref="F12:F13"/>
    <mergeCell ref="Q12:Q13"/>
    <mergeCell ref="I10:O10"/>
    <mergeCell ref="V12:V13"/>
    <mergeCell ref="T12:T13"/>
    <mergeCell ref="A9:G9"/>
  </mergeCells>
  <conditionalFormatting sqref="U14:U25">
    <cfRule type="cellIs" dxfId="15" priority="17" operator="between">
      <formula>0</formula>
      <formula>0</formula>
    </cfRule>
  </conditionalFormatting>
  <conditionalFormatting sqref="G14:G17">
    <cfRule type="cellIs" dxfId="14" priority="24" operator="between">
      <formula>0</formula>
      <formula>0</formula>
    </cfRule>
  </conditionalFormatting>
  <conditionalFormatting sqref="G23:G25">
    <cfRule type="cellIs" dxfId="13" priority="23" operator="between">
      <formula>0</formula>
      <formula>0</formula>
    </cfRule>
  </conditionalFormatting>
  <conditionalFormatting sqref="G18:G22">
    <cfRule type="cellIs" dxfId="12" priority="22" operator="between">
      <formula>0</formula>
      <formula>0</formula>
    </cfRule>
  </conditionalFormatting>
  <conditionalFormatting sqref="F14:F25">
    <cfRule type="cellIs" dxfId="11" priority="25" operator="between">
      <formula>0</formula>
      <formula>0</formula>
    </cfRule>
  </conditionalFormatting>
  <conditionalFormatting sqref="F42:F53">
    <cfRule type="cellIs" dxfId="10" priority="21" operator="between">
      <formula>0</formula>
      <formula>0</formula>
    </cfRule>
  </conditionalFormatting>
  <conditionalFormatting sqref="U42:U53">
    <cfRule type="cellIs" dxfId="9" priority="13" operator="between">
      <formula>0</formula>
      <formula>0</formula>
    </cfRule>
  </conditionalFormatting>
  <conditionalFormatting sqref="G42:G45">
    <cfRule type="cellIs" dxfId="8" priority="9" operator="between">
      <formula>0</formula>
      <formula>0</formula>
    </cfRule>
  </conditionalFormatting>
  <conditionalFormatting sqref="G51:G53">
    <cfRule type="cellIs" dxfId="7" priority="8" operator="between">
      <formula>0</formula>
      <formula>0</formula>
    </cfRule>
  </conditionalFormatting>
  <conditionalFormatting sqref="G46:G50">
    <cfRule type="cellIs" dxfId="6" priority="7" operator="between">
      <formula>0</formula>
      <formula>0</formula>
    </cfRule>
  </conditionalFormatting>
  <conditionalFormatting sqref="V42:V45">
    <cfRule type="cellIs" dxfId="5" priority="6" operator="between">
      <formula>0</formula>
      <formula>0</formula>
    </cfRule>
  </conditionalFormatting>
  <conditionalFormatting sqref="V51:V53">
    <cfRule type="cellIs" dxfId="4" priority="5" operator="between">
      <formula>0</formula>
      <formula>0</formula>
    </cfRule>
  </conditionalFormatting>
  <conditionalFormatting sqref="V46:V50">
    <cfRule type="cellIs" dxfId="3" priority="4" operator="between">
      <formula>0</formula>
      <formula>0</formula>
    </cfRule>
  </conditionalFormatting>
  <conditionalFormatting sqref="V14:V17">
    <cfRule type="cellIs" dxfId="2" priority="3" operator="between">
      <formula>0</formula>
      <formula>0</formula>
    </cfRule>
  </conditionalFormatting>
  <conditionalFormatting sqref="V23:V25">
    <cfRule type="cellIs" dxfId="1" priority="2" operator="between">
      <formula>0</formula>
      <formula>0</formula>
    </cfRule>
  </conditionalFormatting>
  <conditionalFormatting sqref="V18:V22">
    <cfRule type="cellIs" dxfId="0"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C67"/>
  <sheetViews>
    <sheetView zoomScale="105" zoomScaleNormal="105" workbookViewId="0">
      <selection activeCell="A6" sqref="A6"/>
    </sheetView>
  </sheetViews>
  <sheetFormatPr baseColWidth="10" defaultColWidth="11.54296875" defaultRowHeight="12.5"/>
  <cols>
    <col min="1" max="1" width="13" style="1" customWidth="1"/>
    <col min="2" max="2" width="8.1796875" style="1" customWidth="1"/>
    <col min="3" max="3" width="8.26953125" style="1" customWidth="1"/>
    <col min="4" max="7" width="7.81640625" style="1" customWidth="1"/>
    <col min="8" max="8" width="8.81640625" style="1" customWidth="1"/>
    <col min="9" max="9" width="8.7265625" style="1" customWidth="1"/>
    <col min="10" max="10" width="9" style="1" customWidth="1"/>
    <col min="11" max="11" width="9.81640625" style="1" customWidth="1"/>
    <col min="12" max="12" width="9.453125" style="1" customWidth="1"/>
    <col min="13" max="13" width="9" style="1" customWidth="1"/>
    <col min="14" max="14" width="8.54296875" style="1" customWidth="1"/>
    <col min="15" max="15" width="7" style="1" customWidth="1"/>
    <col min="16" max="16" width="8" style="1" customWidth="1"/>
    <col min="17" max="17" width="7.7265625" style="1" customWidth="1"/>
    <col min="18" max="18" width="8.54296875" style="1" customWidth="1"/>
    <col min="19" max="19" width="10.453125" style="1" customWidth="1"/>
    <col min="20" max="21" width="8.26953125" style="1" customWidth="1"/>
    <col min="22" max="22" width="8.1796875" style="1" customWidth="1"/>
    <col min="23" max="23" width="8.453125" style="1" customWidth="1"/>
    <col min="24" max="24" width="7.453125" style="1" customWidth="1"/>
    <col min="25" max="25" width="8.1796875" style="1" customWidth="1"/>
    <col min="26" max="26" width="8.453125" style="1" customWidth="1"/>
    <col min="27" max="27" width="8.7265625" style="1" customWidth="1"/>
    <col min="28" max="28" width="8.81640625" style="1" customWidth="1"/>
    <col min="29" max="29" width="8" style="1" customWidth="1"/>
    <col min="30" max="30" width="9.54296875" style="1" customWidth="1"/>
    <col min="31" max="31" width="9" style="1" customWidth="1"/>
    <col min="32" max="32" width="8.26953125" style="1" customWidth="1"/>
    <col min="33" max="33" width="9" style="1" customWidth="1"/>
    <col min="34" max="34" width="8.54296875" style="1" customWidth="1"/>
    <col min="35" max="35" width="9.54296875" style="1" customWidth="1"/>
    <col min="36" max="36" width="7.26953125" style="1" customWidth="1"/>
    <col min="37" max="37" width="8.453125" style="1" customWidth="1"/>
    <col min="38" max="39" width="7.7265625" style="1" customWidth="1"/>
    <col min="40" max="40" width="8.26953125" style="1" customWidth="1"/>
    <col min="41" max="41" width="8" style="1" customWidth="1"/>
    <col min="42" max="42" width="8.81640625" style="1" customWidth="1"/>
    <col min="43" max="43" width="8.453125" style="1" customWidth="1"/>
    <col min="44" max="44" width="8.26953125" style="1" customWidth="1"/>
    <col min="45" max="45" width="7.26953125" style="1" customWidth="1"/>
    <col min="46" max="46" width="7.453125" style="1" customWidth="1"/>
    <col min="47" max="47" width="8" style="1" customWidth="1"/>
    <col min="48" max="48" width="8.54296875" style="1" customWidth="1"/>
    <col min="49" max="49" width="7.81640625" style="1" customWidth="1"/>
    <col min="50" max="50" width="8" style="1" customWidth="1"/>
    <col min="51" max="51" width="7.7265625" style="1" customWidth="1"/>
    <col min="52" max="52" width="8.54296875" style="1" customWidth="1"/>
    <col min="53" max="53" width="10" style="1" customWidth="1"/>
    <col min="54" max="54" width="6.81640625" style="1" customWidth="1"/>
    <col min="55" max="55" width="8.1796875" style="1" customWidth="1"/>
    <col min="56" max="56" width="8.54296875" style="1" customWidth="1"/>
    <col min="57" max="16384" width="11.54296875" style="1"/>
  </cols>
  <sheetData>
    <row r="1" spans="1:24" ht="15.65" customHeight="1"/>
    <row r="2" spans="1:24" ht="13">
      <c r="I2" s="314"/>
      <c r="J2" s="314"/>
      <c r="K2" s="314"/>
      <c r="L2" s="314"/>
      <c r="M2" s="314"/>
    </row>
    <row r="3" spans="1:24">
      <c r="I3" s="299"/>
      <c r="J3" s="299"/>
    </row>
    <row r="6" spans="1:24" ht="15.5">
      <c r="A6" s="3" t="s">
        <v>46</v>
      </c>
      <c r="B6" s="3"/>
      <c r="C6" s="3"/>
      <c r="D6" s="4"/>
      <c r="E6" s="4"/>
      <c r="F6" s="4"/>
      <c r="G6" s="4"/>
      <c r="H6" s="4"/>
      <c r="I6" s="4"/>
      <c r="J6" s="4"/>
      <c r="K6" s="4"/>
      <c r="L6" s="4"/>
      <c r="M6" s="4"/>
      <c r="N6" s="4"/>
      <c r="O6" s="4"/>
      <c r="P6" s="4"/>
      <c r="Q6" s="4"/>
    </row>
    <row r="7" spans="1:24" ht="17.25" customHeight="1">
      <c r="A7" s="315" t="s">
        <v>48</v>
      </c>
      <c r="B7" s="315"/>
      <c r="C7" s="315"/>
      <c r="D7" s="315"/>
      <c r="E7" s="315"/>
      <c r="F7" s="315"/>
      <c r="G7" s="315"/>
      <c r="H7" s="315"/>
      <c r="I7" s="315"/>
      <c r="M7" s="316"/>
      <c r="N7" s="316"/>
      <c r="O7" s="316"/>
      <c r="P7" s="316"/>
      <c r="Q7" s="316"/>
    </row>
    <row r="8" spans="1:24" ht="13">
      <c r="K8" s="34"/>
    </row>
    <row r="9" spans="1:24" ht="15.5">
      <c r="A9" s="35" t="s">
        <v>46</v>
      </c>
      <c r="B9" s="35"/>
      <c r="C9" s="35"/>
      <c r="D9" s="35"/>
      <c r="E9" s="35"/>
      <c r="F9" s="35"/>
      <c r="G9" s="35"/>
      <c r="H9" s="35"/>
      <c r="I9" s="35"/>
      <c r="J9" s="35"/>
      <c r="K9" s="5"/>
      <c r="L9" s="34"/>
      <c r="M9" s="5"/>
      <c r="N9" s="5"/>
      <c r="O9" s="5"/>
      <c r="P9" s="5"/>
      <c r="Q9" s="5"/>
      <c r="R9" s="317"/>
      <c r="S9" s="317"/>
      <c r="T9" s="317"/>
      <c r="U9" s="317"/>
      <c r="V9" s="317"/>
      <c r="W9" s="317"/>
      <c r="X9" s="317"/>
    </row>
    <row r="10" spans="1:24" ht="13">
      <c r="A10" s="318" t="s">
        <v>23</v>
      </c>
      <c r="B10" s="318"/>
      <c r="C10" s="318"/>
      <c r="D10" s="318"/>
      <c r="E10" s="318"/>
      <c r="F10" s="318"/>
      <c r="G10" s="318"/>
      <c r="H10" s="318"/>
      <c r="I10" s="318"/>
      <c r="J10" s="5"/>
      <c r="K10" s="5"/>
      <c r="L10" s="5"/>
      <c r="M10" s="34"/>
      <c r="N10" s="5"/>
      <c r="O10" s="5"/>
      <c r="P10" s="5"/>
      <c r="Q10" s="5"/>
      <c r="R10" s="318"/>
      <c r="S10" s="318"/>
      <c r="T10" s="318"/>
      <c r="U10" s="318"/>
      <c r="V10" s="318"/>
      <c r="W10" s="318"/>
      <c r="X10" s="318"/>
    </row>
    <row r="11" spans="1:24" ht="13">
      <c r="A11" s="36"/>
      <c r="B11" s="5"/>
      <c r="C11" s="5"/>
      <c r="D11" s="6"/>
      <c r="E11" s="6"/>
      <c r="F11" s="6"/>
      <c r="G11" s="6"/>
      <c r="H11" s="5"/>
      <c r="I11" s="5"/>
      <c r="J11" s="17"/>
      <c r="K11" s="17"/>
      <c r="L11" s="17"/>
      <c r="M11" s="16" t="s">
        <v>60</v>
      </c>
      <c r="N11" s="17"/>
      <c r="O11" s="36"/>
      <c r="P11" s="17"/>
      <c r="Q11" s="5"/>
      <c r="R11" s="36"/>
      <c r="S11" s="5"/>
      <c r="T11" s="5"/>
      <c r="U11" s="5"/>
      <c r="V11" s="6"/>
      <c r="W11" s="5"/>
    </row>
    <row r="12" spans="1:24" ht="25">
      <c r="A12" s="166" t="s">
        <v>47</v>
      </c>
      <c r="B12" s="167" t="s">
        <v>24</v>
      </c>
      <c r="C12" s="168" t="s">
        <v>96</v>
      </c>
      <c r="D12" s="169">
        <v>2023</v>
      </c>
      <c r="E12" s="169">
        <v>2024</v>
      </c>
      <c r="F12" s="169">
        <v>2025</v>
      </c>
      <c r="G12" s="169">
        <v>2026</v>
      </c>
      <c r="H12" s="165" t="s">
        <v>97</v>
      </c>
      <c r="I12" s="5"/>
      <c r="J12" s="5"/>
      <c r="K12" s="5"/>
      <c r="L12" s="5"/>
      <c r="M12" s="37"/>
      <c r="N12" s="5"/>
      <c r="P12" s="5"/>
      <c r="Q12" s="5"/>
      <c r="R12" s="38"/>
      <c r="S12" s="38"/>
      <c r="T12" s="39"/>
      <c r="U12" s="40"/>
      <c r="V12" s="40"/>
      <c r="W12" s="40"/>
    </row>
    <row r="13" spans="1:24" ht="11.5" customHeight="1">
      <c r="A13" s="170" t="s">
        <v>25</v>
      </c>
      <c r="B13" s="21">
        <v>1</v>
      </c>
      <c r="C13" s="20">
        <v>1.0680000000000001</v>
      </c>
      <c r="D13" s="43">
        <v>1.94</v>
      </c>
      <c r="E13" s="194">
        <v>1.86</v>
      </c>
      <c r="F13" s="194">
        <v>1.83</v>
      </c>
      <c r="G13" s="194">
        <v>1.6</v>
      </c>
      <c r="H13" s="100">
        <f>G13/F13-1</f>
        <v>-0.12568306010928965</v>
      </c>
      <c r="I13" s="5"/>
      <c r="J13" s="5"/>
      <c r="K13" s="5"/>
      <c r="L13" s="5"/>
      <c r="M13" s="5"/>
      <c r="N13" s="5"/>
      <c r="O13" s="5"/>
      <c r="P13" s="5"/>
      <c r="Q13" s="5"/>
      <c r="R13" s="6"/>
      <c r="S13" s="6"/>
      <c r="T13" s="42"/>
      <c r="U13" s="42"/>
      <c r="V13" s="42"/>
      <c r="W13" s="22"/>
    </row>
    <row r="14" spans="1:24" ht="11.5" customHeight="1">
      <c r="A14" s="170"/>
      <c r="B14" s="21">
        <v>2</v>
      </c>
      <c r="C14" s="20">
        <v>1.3220000000000001</v>
      </c>
      <c r="D14" s="43">
        <v>1.96</v>
      </c>
      <c r="E14" s="194">
        <v>1.86</v>
      </c>
      <c r="F14" s="194">
        <v>1.82</v>
      </c>
      <c r="G14" s="194">
        <v>1.59</v>
      </c>
      <c r="H14" s="100">
        <f t="shared" ref="H14:H35" si="0">G14/F14-1</f>
        <v>-0.12637362637362637</v>
      </c>
      <c r="I14" s="5"/>
      <c r="J14" s="5"/>
      <c r="K14" s="5"/>
      <c r="L14" s="5"/>
      <c r="M14" s="5"/>
      <c r="N14" s="5"/>
      <c r="O14" s="5"/>
      <c r="P14" s="5"/>
      <c r="Q14" s="5"/>
      <c r="R14" s="44"/>
      <c r="S14" s="6"/>
      <c r="T14" s="42"/>
      <c r="U14" s="42"/>
      <c r="V14" s="42"/>
      <c r="W14" s="22"/>
    </row>
    <row r="15" spans="1:24" ht="11.5" customHeight="1">
      <c r="A15" s="170"/>
      <c r="B15" s="21">
        <v>3</v>
      </c>
      <c r="C15" s="20">
        <v>1.3140000000000001</v>
      </c>
      <c r="D15" s="43">
        <v>2.02</v>
      </c>
      <c r="E15" s="194">
        <v>1.86</v>
      </c>
      <c r="F15" s="194">
        <v>1.85</v>
      </c>
      <c r="G15" s="194">
        <v>1.59</v>
      </c>
      <c r="H15" s="100">
        <f t="shared" si="0"/>
        <v>-0.14054054054054055</v>
      </c>
      <c r="I15" s="5"/>
      <c r="J15" s="5"/>
      <c r="K15" s="5"/>
      <c r="L15" s="5"/>
      <c r="M15" s="5"/>
      <c r="N15" s="5"/>
      <c r="O15" s="5"/>
      <c r="P15" s="5"/>
      <c r="Q15" s="5"/>
      <c r="R15" s="44"/>
      <c r="S15" s="6"/>
      <c r="T15" s="42"/>
      <c r="U15" s="42"/>
      <c r="V15" s="42"/>
      <c r="W15" s="22"/>
    </row>
    <row r="16" spans="1:24" ht="11.5" customHeight="1">
      <c r="A16" s="171"/>
      <c r="B16" s="23">
        <v>4</v>
      </c>
      <c r="C16" s="20">
        <v>1.3140000000000001</v>
      </c>
      <c r="D16" s="45">
        <v>2.08</v>
      </c>
      <c r="E16" s="195">
        <v>1.86</v>
      </c>
      <c r="F16" s="195">
        <v>1.83</v>
      </c>
      <c r="G16" s="195">
        <v>1.62</v>
      </c>
      <c r="H16" s="211">
        <f t="shared" si="0"/>
        <v>-0.11475409836065575</v>
      </c>
      <c r="I16" s="5"/>
      <c r="J16" s="5"/>
      <c r="K16" s="5"/>
      <c r="L16" s="5"/>
      <c r="M16" s="5"/>
      <c r="N16" s="5"/>
      <c r="O16" s="5"/>
      <c r="P16" s="5"/>
      <c r="Q16" s="5"/>
      <c r="R16" s="44"/>
      <c r="S16" s="6"/>
      <c r="T16" s="42"/>
      <c r="U16" s="42"/>
      <c r="V16" s="42"/>
      <c r="W16" s="22"/>
    </row>
    <row r="17" spans="1:23" ht="11.5" customHeight="1">
      <c r="A17" s="170" t="s">
        <v>26</v>
      </c>
      <c r="B17" s="19">
        <v>5</v>
      </c>
      <c r="C17" s="25">
        <v>1.3120000000000001</v>
      </c>
      <c r="D17" s="41">
        <v>2.13</v>
      </c>
      <c r="E17" s="196">
        <v>1.86</v>
      </c>
      <c r="F17" s="196">
        <v>1.83</v>
      </c>
      <c r="G17" s="196">
        <v>1.61</v>
      </c>
      <c r="H17" s="212">
        <f t="shared" si="0"/>
        <v>-0.1202185792349727</v>
      </c>
      <c r="I17" s="5"/>
      <c r="J17" s="5"/>
      <c r="K17" s="5"/>
      <c r="L17" s="5"/>
      <c r="M17" s="5"/>
      <c r="N17" s="5"/>
      <c r="O17" s="5"/>
      <c r="P17" s="5"/>
      <c r="Q17" s="5"/>
      <c r="R17" s="44"/>
      <c r="S17" s="6"/>
      <c r="T17" s="42"/>
      <c r="U17" s="42"/>
      <c r="V17" s="42"/>
      <c r="W17" s="22"/>
    </row>
    <row r="18" spans="1:23" ht="11.5" customHeight="1">
      <c r="A18" s="170"/>
      <c r="B18" s="21">
        <v>6</v>
      </c>
      <c r="C18" s="20">
        <v>1.08</v>
      </c>
      <c r="D18" s="43">
        <v>2.19</v>
      </c>
      <c r="E18" s="194">
        <v>1.86</v>
      </c>
      <c r="F18" s="194">
        <v>1.83</v>
      </c>
      <c r="G18" s="194">
        <v>1.59</v>
      </c>
      <c r="H18" s="100">
        <f t="shared" si="0"/>
        <v>-0.13114754098360659</v>
      </c>
      <c r="I18" s="5"/>
      <c r="J18" s="5"/>
      <c r="K18" s="5"/>
      <c r="L18" s="5"/>
      <c r="M18" s="5"/>
      <c r="N18" s="5"/>
      <c r="O18" s="5"/>
      <c r="P18" s="5"/>
      <c r="Q18" s="5"/>
      <c r="R18" s="44"/>
      <c r="S18" s="6"/>
      <c r="T18" s="42"/>
      <c r="U18" s="42"/>
      <c r="V18" s="42"/>
      <c r="W18" s="22"/>
    </row>
    <row r="19" spans="1:23" ht="11.5" customHeight="1">
      <c r="A19" s="170"/>
      <c r="B19" s="21">
        <v>7</v>
      </c>
      <c r="C19" s="20">
        <v>1.33</v>
      </c>
      <c r="D19" s="43">
        <v>2.2400000000000002</v>
      </c>
      <c r="E19" s="194">
        <v>1.88</v>
      </c>
      <c r="F19" s="194">
        <v>1.83</v>
      </c>
      <c r="G19" s="194">
        <v>1.58</v>
      </c>
      <c r="H19" s="100">
        <f t="shared" si="0"/>
        <v>-0.13661202185792354</v>
      </c>
      <c r="I19" s="6"/>
      <c r="J19" s="6"/>
      <c r="K19" s="6"/>
      <c r="L19" s="6"/>
      <c r="M19" s="6"/>
      <c r="N19" s="6"/>
      <c r="O19" s="6"/>
      <c r="P19" s="6"/>
      <c r="Q19" s="6"/>
      <c r="R19" s="44"/>
      <c r="S19" s="6"/>
      <c r="T19" s="42"/>
      <c r="U19" s="42"/>
      <c r="V19" s="42"/>
      <c r="W19" s="22"/>
    </row>
    <row r="20" spans="1:23" ht="11.5" customHeight="1">
      <c r="A20" s="171"/>
      <c r="B20" s="23">
        <v>8</v>
      </c>
      <c r="C20" s="24">
        <v>1.3520000000000001</v>
      </c>
      <c r="D20" s="45">
        <v>2.31</v>
      </c>
      <c r="E20" s="195">
        <v>1.95</v>
      </c>
      <c r="F20" s="195">
        <v>1.84</v>
      </c>
      <c r="G20" s="195">
        <v>1.59</v>
      </c>
      <c r="H20" s="211">
        <f t="shared" si="0"/>
        <v>-0.13586956521739135</v>
      </c>
      <c r="I20" s="5"/>
      <c r="J20" s="5"/>
      <c r="K20" s="5"/>
      <c r="L20" s="5"/>
      <c r="M20" s="5"/>
      <c r="N20" s="5"/>
      <c r="O20" s="5"/>
      <c r="P20" s="5"/>
      <c r="Q20" s="5"/>
      <c r="R20" s="44"/>
      <c r="S20" s="6"/>
      <c r="T20" s="42"/>
      <c r="U20" s="42"/>
      <c r="V20" s="42"/>
      <c r="W20" s="22"/>
    </row>
    <row r="21" spans="1:23" ht="11.5" customHeight="1">
      <c r="A21" s="170" t="s">
        <v>7</v>
      </c>
      <c r="B21" s="19">
        <v>9</v>
      </c>
      <c r="C21" s="20">
        <v>1.3779999999999999</v>
      </c>
      <c r="D21" s="43">
        <v>2.36</v>
      </c>
      <c r="E21" s="194">
        <v>2</v>
      </c>
      <c r="F21" s="194">
        <v>1.83</v>
      </c>
      <c r="G21" s="194">
        <v>1.57</v>
      </c>
      <c r="H21" s="100">
        <f t="shared" si="0"/>
        <v>-0.14207650273224048</v>
      </c>
      <c r="I21" s="5"/>
      <c r="J21" s="5"/>
      <c r="K21" s="5"/>
      <c r="L21" s="5"/>
      <c r="M21" s="5"/>
      <c r="N21" s="5"/>
      <c r="O21" s="5"/>
      <c r="P21" s="5"/>
      <c r="Q21" s="5"/>
      <c r="R21" s="44"/>
      <c r="S21" s="6"/>
      <c r="T21" s="42"/>
      <c r="U21" s="42"/>
      <c r="V21" s="42"/>
      <c r="W21" s="22"/>
    </row>
    <row r="22" spans="1:23" ht="11.5" customHeight="1">
      <c r="A22" s="170"/>
      <c r="B22" s="21">
        <v>10</v>
      </c>
      <c r="C22" s="20">
        <v>1.4159999999999999</v>
      </c>
      <c r="D22" s="43">
        <v>2.4300000000000002</v>
      </c>
      <c r="E22" s="194">
        <v>2.06</v>
      </c>
      <c r="F22" s="194">
        <v>1.84</v>
      </c>
      <c r="G22" s="194">
        <v>1.58</v>
      </c>
      <c r="H22" s="100">
        <f t="shared" si="0"/>
        <v>-0.14130434782608692</v>
      </c>
      <c r="I22" s="5"/>
      <c r="J22" s="5"/>
      <c r="K22" s="5"/>
      <c r="L22" s="5"/>
      <c r="M22" s="5"/>
      <c r="N22" s="5"/>
      <c r="O22" s="5"/>
      <c r="P22" s="5"/>
      <c r="Q22" s="5"/>
      <c r="R22" s="44"/>
      <c r="S22" s="6"/>
      <c r="T22" s="42"/>
      <c r="U22" s="42"/>
      <c r="V22" s="42"/>
      <c r="W22" s="22"/>
    </row>
    <row r="23" spans="1:23" ht="11.5" customHeight="1">
      <c r="A23" s="170"/>
      <c r="B23" s="21">
        <v>11</v>
      </c>
      <c r="C23" s="20">
        <v>1.45</v>
      </c>
      <c r="D23" s="43">
        <v>2.44</v>
      </c>
      <c r="E23" s="194">
        <v>2.09</v>
      </c>
      <c r="F23" s="194">
        <v>1.86</v>
      </c>
      <c r="G23" s="194">
        <v>1.59</v>
      </c>
      <c r="H23" s="100">
        <f t="shared" si="0"/>
        <v>-0.14516129032258063</v>
      </c>
      <c r="I23" s="5"/>
      <c r="J23" s="5"/>
      <c r="K23" s="5"/>
      <c r="L23" s="5"/>
      <c r="M23" s="5"/>
      <c r="N23" s="5"/>
      <c r="O23" s="5"/>
      <c r="P23" s="5"/>
      <c r="Q23" s="5"/>
      <c r="R23" s="44"/>
      <c r="S23" s="6"/>
      <c r="T23" s="42"/>
      <c r="U23" s="42"/>
      <c r="V23" s="42"/>
      <c r="W23" s="22"/>
    </row>
    <row r="24" spans="1:23" ht="11.5" customHeight="1">
      <c r="A24" s="171"/>
      <c r="B24" s="23">
        <v>12</v>
      </c>
      <c r="C24" s="20">
        <v>1.48</v>
      </c>
      <c r="D24" s="45">
        <v>2.4500000000000002</v>
      </c>
      <c r="E24" s="195">
        <v>2.1</v>
      </c>
      <c r="F24" s="195">
        <v>1.89</v>
      </c>
      <c r="G24" s="195">
        <v>1.61</v>
      </c>
      <c r="H24" s="211">
        <f t="shared" si="0"/>
        <v>-0.14814814814814803</v>
      </c>
      <c r="I24" s="5"/>
      <c r="J24" s="5"/>
      <c r="K24" s="5"/>
      <c r="L24" s="5"/>
      <c r="M24" s="5"/>
      <c r="N24" s="5"/>
      <c r="O24" s="5"/>
      <c r="P24" s="5"/>
      <c r="Q24" s="5"/>
      <c r="R24" s="44"/>
      <c r="S24" s="6"/>
      <c r="T24" s="42"/>
      <c r="U24" s="42"/>
      <c r="V24" s="42"/>
      <c r="W24" s="22"/>
    </row>
    <row r="25" spans="1:23" ht="11.5" customHeight="1">
      <c r="A25" s="170" t="s">
        <v>8</v>
      </c>
      <c r="B25" s="19">
        <v>13</v>
      </c>
      <c r="C25" s="25">
        <v>1.494</v>
      </c>
      <c r="D25" s="41">
        <v>2.4500000000000002</v>
      </c>
      <c r="E25" s="196">
        <v>2.16</v>
      </c>
      <c r="F25" s="196">
        <v>1.85</v>
      </c>
      <c r="G25" s="196">
        <v>1.59</v>
      </c>
      <c r="H25" s="212">
        <f t="shared" si="0"/>
        <v>-0.14054054054054055</v>
      </c>
      <c r="R25" s="27"/>
      <c r="S25" s="6"/>
      <c r="T25" s="46"/>
      <c r="U25" s="47"/>
      <c r="V25" s="47"/>
      <c r="W25" s="22"/>
    </row>
    <row r="26" spans="1:23" ht="11.5" customHeight="1">
      <c r="A26" s="170"/>
      <c r="B26" s="21">
        <v>14</v>
      </c>
      <c r="C26" s="20">
        <v>1.508</v>
      </c>
      <c r="D26" s="43">
        <v>2.4500000000000002</v>
      </c>
      <c r="E26" s="194">
        <v>2.2000000000000002</v>
      </c>
      <c r="F26" s="194">
        <v>1.89</v>
      </c>
      <c r="G26" s="194">
        <v>1.57</v>
      </c>
      <c r="H26" s="100">
        <f t="shared" si="0"/>
        <v>-0.16931216931216919</v>
      </c>
      <c r="R26" s="27"/>
      <c r="S26" s="6"/>
      <c r="T26" s="47"/>
      <c r="U26" s="47"/>
      <c r="V26" s="47"/>
      <c r="W26" s="22"/>
    </row>
    <row r="27" spans="1:23" ht="11.5" customHeight="1">
      <c r="A27" s="170"/>
      <c r="B27" s="21">
        <v>15</v>
      </c>
      <c r="C27" s="20">
        <v>1.518</v>
      </c>
      <c r="D27" s="43">
        <v>2.44</v>
      </c>
      <c r="E27" s="194">
        <v>2.19</v>
      </c>
      <c r="F27" s="194">
        <v>1.91</v>
      </c>
      <c r="G27" s="203">
        <v>1.58</v>
      </c>
      <c r="H27" s="100">
        <f t="shared" si="0"/>
        <v>-0.17277486910994755</v>
      </c>
      <c r="I27" s="65"/>
      <c r="J27" s="5"/>
      <c r="N27" s="5"/>
      <c r="O27" s="5"/>
      <c r="R27" s="27"/>
      <c r="S27" s="6"/>
      <c r="T27" s="47"/>
      <c r="U27" s="47"/>
      <c r="V27" s="47"/>
      <c r="W27" s="22"/>
    </row>
    <row r="28" spans="1:23" ht="11.5" customHeight="1">
      <c r="A28" s="171"/>
      <c r="B28" s="23">
        <v>16</v>
      </c>
      <c r="C28" s="24">
        <v>1.52</v>
      </c>
      <c r="D28" s="45"/>
      <c r="E28" s="195">
        <v>2.1800000000000002</v>
      </c>
      <c r="F28" s="195">
        <v>1.94</v>
      </c>
      <c r="G28" s="204">
        <v>1.6</v>
      </c>
      <c r="H28" s="211">
        <f t="shared" si="0"/>
        <v>-0.17525773195876282</v>
      </c>
      <c r="I28" s="26"/>
      <c r="J28" s="5"/>
      <c r="K28" s="26"/>
      <c r="L28" s="26"/>
      <c r="M28" s="26"/>
      <c r="N28" s="5"/>
      <c r="O28" s="5"/>
      <c r="R28" s="27"/>
      <c r="S28" s="6"/>
      <c r="T28" s="47"/>
      <c r="U28" s="48"/>
      <c r="V28" s="49"/>
      <c r="W28" s="22"/>
    </row>
    <row r="29" spans="1:23" ht="11.5" customHeight="1">
      <c r="A29" s="172" t="s">
        <v>9</v>
      </c>
      <c r="B29" s="19">
        <v>17</v>
      </c>
      <c r="C29" s="20">
        <v>1.522</v>
      </c>
      <c r="D29" s="43">
        <v>2.3199999999999998</v>
      </c>
      <c r="E29" s="194">
        <v>2.2000000000000002</v>
      </c>
      <c r="F29" s="194">
        <v>1.94</v>
      </c>
      <c r="G29" s="203">
        <v>1.6</v>
      </c>
      <c r="H29" s="100">
        <f t="shared" si="0"/>
        <v>-0.17525773195876282</v>
      </c>
      <c r="I29" s="296"/>
      <c r="J29" s="296"/>
      <c r="K29" s="296"/>
      <c r="L29" s="296"/>
      <c r="M29" s="296"/>
      <c r="N29" s="296" t="s">
        <v>27</v>
      </c>
      <c r="O29" s="299"/>
      <c r="P29" s="299"/>
      <c r="Q29" s="299"/>
      <c r="R29" s="50"/>
      <c r="S29" s="6"/>
      <c r="T29" s="47"/>
      <c r="U29" s="47"/>
      <c r="V29" s="46"/>
      <c r="W29" s="22"/>
    </row>
    <row r="30" spans="1:23" ht="11.5" customHeight="1">
      <c r="A30" s="173"/>
      <c r="B30" s="21">
        <v>18</v>
      </c>
      <c r="C30" s="20">
        <v>1.53</v>
      </c>
      <c r="D30" s="43">
        <v>2.2599999999999998</v>
      </c>
      <c r="E30" s="194"/>
      <c r="F30" s="194">
        <v>1.94</v>
      </c>
      <c r="G30" s="203">
        <v>1.6</v>
      </c>
      <c r="H30" s="100">
        <f t="shared" si="0"/>
        <v>-0.17525773195876282</v>
      </c>
      <c r="I30" s="5"/>
      <c r="J30" s="299"/>
      <c r="K30" s="299"/>
      <c r="L30" s="299"/>
      <c r="M30" s="299"/>
      <c r="N30" s="299"/>
      <c r="O30" s="299"/>
      <c r="P30" s="299"/>
      <c r="Q30" s="299"/>
      <c r="R30" s="51"/>
      <c r="S30" s="52"/>
      <c r="T30" s="40"/>
      <c r="U30" s="40"/>
      <c r="V30" s="40"/>
      <c r="W30" s="22"/>
    </row>
    <row r="31" spans="1:23" s="5" customFormat="1" ht="11.5" customHeight="1">
      <c r="A31" s="217"/>
      <c r="B31" s="21">
        <v>19</v>
      </c>
      <c r="C31" s="20">
        <v>1.522</v>
      </c>
      <c r="D31" s="43">
        <v>2.23</v>
      </c>
      <c r="E31" s="194">
        <v>2.19</v>
      </c>
      <c r="F31" s="194">
        <v>1.95</v>
      </c>
      <c r="G31" s="203">
        <v>1.6</v>
      </c>
      <c r="H31" s="100">
        <f t="shared" si="0"/>
        <v>-0.1794871794871794</v>
      </c>
      <c r="R31" s="6"/>
      <c r="S31" s="53"/>
      <c r="T31" s="40"/>
      <c r="U31" s="40"/>
      <c r="V31" s="54"/>
      <c r="W31" s="22"/>
    </row>
    <row r="32" spans="1:23" ht="11.5" customHeight="1">
      <c r="A32" s="170"/>
      <c r="B32" s="21">
        <v>20</v>
      </c>
      <c r="C32" s="20">
        <v>1.526</v>
      </c>
      <c r="D32" s="43">
        <v>2.2200000000000002</v>
      </c>
      <c r="E32" s="194">
        <v>2.1800000000000002</v>
      </c>
      <c r="F32" s="194">
        <v>1.94</v>
      </c>
      <c r="G32" s="203">
        <v>1.6</v>
      </c>
      <c r="H32" s="100">
        <f t="shared" si="0"/>
        <v>-0.17525773195876282</v>
      </c>
      <c r="I32" s="5"/>
      <c r="K32" s="5"/>
      <c r="L32" s="5"/>
      <c r="M32" s="5"/>
      <c r="N32" s="5"/>
      <c r="O32" s="5"/>
      <c r="P32" s="5"/>
      <c r="Q32" s="5"/>
      <c r="R32" s="44"/>
      <c r="S32" s="6"/>
      <c r="T32" s="55"/>
      <c r="U32" s="55"/>
      <c r="V32" s="55"/>
      <c r="W32" s="22"/>
    </row>
    <row r="33" spans="1:29" ht="11.5" customHeight="1">
      <c r="A33" s="171"/>
      <c r="B33" s="23">
        <v>21</v>
      </c>
      <c r="C33" s="20">
        <v>1.524</v>
      </c>
      <c r="D33" s="45">
        <v>2.2200000000000002</v>
      </c>
      <c r="E33" s="195">
        <v>2.15</v>
      </c>
      <c r="F33" s="195">
        <v>1.94</v>
      </c>
      <c r="G33" s="204">
        <v>1.6</v>
      </c>
      <c r="H33" s="211">
        <f t="shared" si="0"/>
        <v>-0.17525773195876282</v>
      </c>
      <c r="I33" s="5"/>
      <c r="K33" s="5"/>
      <c r="L33" s="5"/>
      <c r="M33" s="5"/>
      <c r="N33" s="5"/>
      <c r="O33" s="5"/>
      <c r="P33" s="5"/>
      <c r="Q33" s="5"/>
      <c r="R33" s="44"/>
      <c r="S33" s="6"/>
      <c r="T33" s="55"/>
      <c r="U33" s="55"/>
      <c r="V33" s="55"/>
      <c r="W33" s="22"/>
    </row>
    <row r="34" spans="1:29" ht="11.5" customHeight="1">
      <c r="A34" s="170" t="s">
        <v>10</v>
      </c>
      <c r="B34" s="19">
        <v>22</v>
      </c>
      <c r="C34" s="25">
        <v>1.53</v>
      </c>
      <c r="D34" s="41">
        <v>2.2200000000000002</v>
      </c>
      <c r="E34" s="196">
        <v>2.14</v>
      </c>
      <c r="F34" s="196">
        <v>1.96</v>
      </c>
      <c r="G34" s="205">
        <v>1.59</v>
      </c>
      <c r="H34" s="100">
        <f t="shared" si="0"/>
        <v>-0.18877551020408156</v>
      </c>
      <c r="I34" s="5"/>
      <c r="J34" s="29"/>
      <c r="K34" s="29"/>
      <c r="L34" s="29"/>
      <c r="M34" s="29"/>
      <c r="N34" s="29"/>
      <c r="O34" s="29"/>
      <c r="P34" s="29"/>
      <c r="Q34" s="29"/>
      <c r="R34" s="29"/>
      <c r="S34" s="29"/>
      <c r="T34" s="29"/>
      <c r="U34" s="29"/>
      <c r="V34" s="29"/>
      <c r="W34" s="22"/>
      <c r="X34" s="29"/>
      <c r="Y34" s="29"/>
      <c r="Z34" s="29"/>
      <c r="AA34" s="29"/>
      <c r="AB34" s="29"/>
      <c r="AC34" s="29"/>
    </row>
    <row r="35" spans="1:29" ht="11.5" customHeight="1">
      <c r="A35" s="170"/>
      <c r="B35" s="21">
        <v>23</v>
      </c>
      <c r="C35" s="20">
        <v>1.534</v>
      </c>
      <c r="D35" s="43">
        <v>2.25</v>
      </c>
      <c r="E35" s="194">
        <v>2.13</v>
      </c>
      <c r="F35" s="194">
        <v>1.94</v>
      </c>
      <c r="G35" s="203">
        <v>1.59</v>
      </c>
      <c r="H35" s="100">
        <f t="shared" si="0"/>
        <v>-0.18041237113402053</v>
      </c>
      <c r="I35" s="65"/>
      <c r="K35" s="65"/>
      <c r="W35" s="22"/>
    </row>
    <row r="36" spans="1:29" ht="11.5" customHeight="1">
      <c r="A36" s="170"/>
      <c r="B36" s="21">
        <v>24</v>
      </c>
      <c r="C36" s="20">
        <v>1.536</v>
      </c>
      <c r="D36" s="43">
        <v>2.2999999999999998</v>
      </c>
      <c r="E36" s="194">
        <v>2.11</v>
      </c>
      <c r="F36" s="194">
        <v>1.98</v>
      </c>
      <c r="G36" s="203"/>
      <c r="H36" s="100"/>
      <c r="I36" s="5"/>
      <c r="J36" s="1" t="s">
        <v>28</v>
      </c>
      <c r="U36" s="56"/>
      <c r="V36" s="56"/>
      <c r="W36" s="22"/>
    </row>
    <row r="37" spans="1:29" ht="11.5" customHeight="1">
      <c r="A37" s="171"/>
      <c r="B37" s="23">
        <v>25</v>
      </c>
      <c r="C37" s="24">
        <v>1.54</v>
      </c>
      <c r="D37" s="45">
        <v>2.34</v>
      </c>
      <c r="E37" s="195">
        <v>2.1</v>
      </c>
      <c r="F37" s="195">
        <v>2</v>
      </c>
      <c r="G37" s="204"/>
      <c r="H37" s="211"/>
      <c r="I37" s="5"/>
      <c r="W37" s="22"/>
    </row>
    <row r="38" spans="1:29" ht="11.5" customHeight="1">
      <c r="A38" s="170" t="s">
        <v>29</v>
      </c>
      <c r="B38" s="21">
        <v>26</v>
      </c>
      <c r="C38" s="20">
        <v>1.236</v>
      </c>
      <c r="D38" s="43">
        <v>2.4</v>
      </c>
      <c r="E38" s="194">
        <v>2.15</v>
      </c>
      <c r="F38" s="194">
        <v>2.02</v>
      </c>
      <c r="G38" s="203"/>
      <c r="H38" s="100"/>
      <c r="I38" s="6"/>
      <c r="M38" s="29"/>
      <c r="Q38" s="29"/>
      <c r="W38" s="22"/>
    </row>
    <row r="39" spans="1:29" ht="11.5" customHeight="1">
      <c r="A39" s="170"/>
      <c r="B39" s="21">
        <v>27</v>
      </c>
      <c r="C39" s="20">
        <v>1.542</v>
      </c>
      <c r="D39" s="43">
        <v>2.42</v>
      </c>
      <c r="E39" s="194">
        <v>2.2000000000000002</v>
      </c>
      <c r="F39" s="194">
        <v>2.06</v>
      </c>
      <c r="G39" s="203"/>
      <c r="H39" s="100"/>
      <c r="I39" s="5"/>
      <c r="M39" s="29"/>
      <c r="Q39" s="29"/>
      <c r="U39" s="29"/>
      <c r="W39" s="22"/>
      <c r="Y39" s="29"/>
      <c r="AC39" s="29"/>
    </row>
    <row r="40" spans="1:29" ht="11.5" customHeight="1">
      <c r="A40" s="170"/>
      <c r="B40" s="21">
        <v>28</v>
      </c>
      <c r="C40" s="20">
        <v>1.522</v>
      </c>
      <c r="D40" s="43">
        <v>2.42</v>
      </c>
      <c r="E40" s="194">
        <v>2.27</v>
      </c>
      <c r="F40" s="194">
        <v>2.0699999999999998</v>
      </c>
      <c r="G40" s="203"/>
      <c r="H40" s="100"/>
      <c r="I40" s="5"/>
      <c r="M40" s="5"/>
      <c r="N40" s="5"/>
      <c r="O40" s="5"/>
      <c r="P40" s="5"/>
      <c r="Q40" s="5"/>
      <c r="R40" s="44"/>
      <c r="S40" s="6"/>
      <c r="T40" s="55"/>
      <c r="U40" s="55"/>
      <c r="V40" s="55"/>
      <c r="W40" s="22"/>
    </row>
    <row r="41" spans="1:29" ht="11.5" customHeight="1">
      <c r="A41" s="170"/>
      <c r="B41" s="21">
        <v>29</v>
      </c>
      <c r="C41" s="20">
        <v>1.534</v>
      </c>
      <c r="D41" s="43">
        <v>2.42</v>
      </c>
      <c r="E41" s="194">
        <v>2.29</v>
      </c>
      <c r="F41" s="194">
        <v>2.0699999999999998</v>
      </c>
      <c r="G41" s="203"/>
      <c r="H41" s="100"/>
      <c r="I41" s="5"/>
      <c r="J41" s="29"/>
      <c r="K41" s="29"/>
      <c r="M41" s="29"/>
      <c r="N41" s="29"/>
      <c r="O41" s="29"/>
      <c r="P41" s="29"/>
      <c r="Q41" s="29"/>
      <c r="R41" s="29"/>
      <c r="S41" s="29"/>
      <c r="T41" s="29"/>
      <c r="U41" s="29"/>
      <c r="V41" s="29"/>
      <c r="W41" s="22"/>
    </row>
    <row r="42" spans="1:29" ht="11.5" customHeight="1">
      <c r="A42" s="171"/>
      <c r="B42" s="23">
        <v>30</v>
      </c>
      <c r="C42" s="28">
        <v>1.534</v>
      </c>
      <c r="D42" s="45">
        <v>2.42</v>
      </c>
      <c r="E42" s="195">
        <v>2.2799999999999998</v>
      </c>
      <c r="F42" s="195">
        <v>2.17</v>
      </c>
      <c r="G42" s="204"/>
      <c r="H42" s="211"/>
      <c r="I42" s="5"/>
      <c r="V42" s="29"/>
      <c r="W42" s="22"/>
    </row>
    <row r="43" spans="1:29" ht="11.5" customHeight="1">
      <c r="A43" s="170" t="s">
        <v>30</v>
      </c>
      <c r="B43" s="19">
        <v>31</v>
      </c>
      <c r="C43" s="25">
        <v>1.542</v>
      </c>
      <c r="D43" s="41">
        <v>2.36</v>
      </c>
      <c r="E43" s="196">
        <v>2.27</v>
      </c>
      <c r="F43" s="196">
        <v>2.1800000000000002</v>
      </c>
      <c r="G43" s="205"/>
      <c r="H43" s="212"/>
      <c r="I43" s="5"/>
      <c r="K43" s="56"/>
      <c r="L43" s="56"/>
      <c r="M43" s="56"/>
      <c r="N43" s="56"/>
      <c r="O43" s="56"/>
      <c r="P43" s="56"/>
      <c r="Q43" s="56"/>
      <c r="V43" s="29"/>
      <c r="W43" s="22"/>
    </row>
    <row r="44" spans="1:29" ht="11.5" customHeight="1">
      <c r="A44" s="170"/>
      <c r="B44" s="21">
        <v>32</v>
      </c>
      <c r="C44" s="20">
        <v>1.5580000000000001</v>
      </c>
      <c r="D44" s="43">
        <v>2.31</v>
      </c>
      <c r="E44" s="194">
        <v>2.2799999999999998</v>
      </c>
      <c r="F44" s="194">
        <v>2.02</v>
      </c>
      <c r="G44" s="203"/>
      <c r="H44" s="100"/>
      <c r="V44" s="29"/>
      <c r="W44" s="22"/>
    </row>
    <row r="45" spans="1:29" ht="11.5" customHeight="1">
      <c r="A45" s="170"/>
      <c r="B45" s="21">
        <v>33</v>
      </c>
      <c r="C45" s="20">
        <v>1.5760000000000001</v>
      </c>
      <c r="D45" s="43">
        <v>2.25</v>
      </c>
      <c r="E45" s="194">
        <v>2.1800000000000002</v>
      </c>
      <c r="F45" s="194">
        <v>2</v>
      </c>
      <c r="G45" s="203"/>
      <c r="H45" s="100"/>
      <c r="W45" s="22"/>
    </row>
    <row r="46" spans="1:29" ht="11.5" customHeight="1">
      <c r="A46" s="170"/>
      <c r="B46" s="21">
        <v>34</v>
      </c>
      <c r="C46" s="20">
        <v>1.59</v>
      </c>
      <c r="D46" s="43">
        <v>2.19</v>
      </c>
      <c r="E46" s="194">
        <v>2.13</v>
      </c>
      <c r="F46" s="194">
        <v>1.94</v>
      </c>
      <c r="G46" s="203"/>
      <c r="H46" s="100"/>
      <c r="M46" s="29"/>
      <c r="W46" s="22"/>
    </row>
    <row r="47" spans="1:29" ht="11.5" customHeight="1">
      <c r="A47" s="171"/>
      <c r="B47" s="23">
        <v>35</v>
      </c>
      <c r="C47" s="24">
        <v>1.6160000000000001</v>
      </c>
      <c r="D47" s="45">
        <v>2.13</v>
      </c>
      <c r="E47" s="195">
        <v>2.06</v>
      </c>
      <c r="F47" s="195">
        <v>1.98</v>
      </c>
      <c r="G47" s="204"/>
      <c r="H47" s="211"/>
      <c r="R47" s="27"/>
      <c r="S47" s="6"/>
      <c r="T47" s="47"/>
      <c r="U47" s="47"/>
      <c r="V47" s="47"/>
      <c r="W47" s="22"/>
    </row>
    <row r="48" spans="1:29" ht="11.5" customHeight="1">
      <c r="A48" s="170" t="s">
        <v>31</v>
      </c>
      <c r="B48" s="21">
        <v>36</v>
      </c>
      <c r="C48" s="20">
        <v>1.6220000000000001</v>
      </c>
      <c r="D48" s="43">
        <v>2.12</v>
      </c>
      <c r="E48" s="194">
        <v>2.0499999999999998</v>
      </c>
      <c r="F48" s="194">
        <v>1.93</v>
      </c>
      <c r="G48" s="203"/>
      <c r="H48" s="100"/>
      <c r="R48" s="27"/>
      <c r="S48" s="6"/>
      <c r="T48" s="47"/>
      <c r="U48" s="47"/>
      <c r="V48" s="47"/>
      <c r="W48" s="22"/>
    </row>
    <row r="49" spans="1:23" ht="11.5" customHeight="1">
      <c r="A49" s="170"/>
      <c r="B49" s="21">
        <v>37</v>
      </c>
      <c r="C49" s="20">
        <v>1.6240000000000001</v>
      </c>
      <c r="D49" s="43">
        <v>2.12</v>
      </c>
      <c r="E49" s="194">
        <v>2.0299999999999998</v>
      </c>
      <c r="F49" s="194">
        <v>1.86</v>
      </c>
      <c r="G49" s="203"/>
      <c r="H49" s="100"/>
      <c r="R49" s="27"/>
      <c r="S49" s="6"/>
      <c r="T49" s="47"/>
      <c r="U49" s="47"/>
      <c r="V49" s="47"/>
      <c r="W49" s="22"/>
    </row>
    <row r="50" spans="1:23" ht="11.5" customHeight="1">
      <c r="A50" s="170"/>
      <c r="B50" s="21">
        <v>38</v>
      </c>
      <c r="C50" s="20">
        <v>1.61</v>
      </c>
      <c r="D50" s="43">
        <v>2.1</v>
      </c>
      <c r="E50" s="194">
        <v>2.02</v>
      </c>
      <c r="F50" s="194">
        <v>1.81</v>
      </c>
      <c r="G50" s="203"/>
      <c r="H50" s="100"/>
      <c r="R50" s="27"/>
      <c r="S50" s="6"/>
      <c r="T50" s="47"/>
      <c r="U50" s="47"/>
      <c r="V50" s="47"/>
      <c r="W50" s="22"/>
    </row>
    <row r="51" spans="1:23" ht="11.5" customHeight="1">
      <c r="A51" s="170"/>
      <c r="B51" s="21">
        <v>39</v>
      </c>
      <c r="C51" s="20">
        <v>1.5960000000000001</v>
      </c>
      <c r="D51" s="43">
        <v>2.08</v>
      </c>
      <c r="E51" s="194">
        <v>1.99</v>
      </c>
      <c r="F51" s="194">
        <v>1.81</v>
      </c>
      <c r="G51" s="203"/>
      <c r="H51" s="100"/>
      <c r="R51" s="27"/>
      <c r="S51" s="6"/>
      <c r="T51" s="47"/>
      <c r="U51" s="47"/>
      <c r="V51" s="47"/>
      <c r="W51" s="22"/>
    </row>
    <row r="52" spans="1:23" ht="11.5" customHeight="1">
      <c r="A52" s="171"/>
      <c r="B52" s="23">
        <v>40</v>
      </c>
      <c r="C52" s="20">
        <v>1.5880000000000001</v>
      </c>
      <c r="D52" s="45">
        <v>2.0699999999999998</v>
      </c>
      <c r="E52" s="195">
        <v>1.97</v>
      </c>
      <c r="F52" s="195">
        <v>1.77</v>
      </c>
      <c r="G52" s="204"/>
      <c r="H52" s="211"/>
      <c r="R52" s="27"/>
      <c r="S52" s="6"/>
      <c r="T52" s="47"/>
      <c r="U52" s="47"/>
      <c r="V52" s="47"/>
      <c r="W52" s="22"/>
    </row>
    <row r="53" spans="1:23" ht="11.5" customHeight="1">
      <c r="A53" s="170" t="s">
        <v>32</v>
      </c>
      <c r="B53" s="19">
        <v>41</v>
      </c>
      <c r="C53" s="25">
        <v>1.58</v>
      </c>
      <c r="D53" s="41">
        <v>2.0299999999999998</v>
      </c>
      <c r="E53" s="196">
        <v>1.92</v>
      </c>
      <c r="F53" s="196">
        <v>1.73</v>
      </c>
      <c r="G53" s="205"/>
      <c r="H53" s="212"/>
      <c r="R53" s="27"/>
      <c r="S53" s="6"/>
      <c r="T53" s="47"/>
      <c r="U53" s="47"/>
      <c r="V53" s="47"/>
      <c r="W53" s="22"/>
    </row>
    <row r="54" spans="1:23" ht="11.5" customHeight="1">
      <c r="A54" s="170"/>
      <c r="B54" s="21">
        <v>42</v>
      </c>
      <c r="C54" s="20">
        <v>1.5660000000000001</v>
      </c>
      <c r="D54" s="43">
        <v>1.97</v>
      </c>
      <c r="E54" s="194">
        <v>1.93</v>
      </c>
      <c r="F54" s="194">
        <v>1.69</v>
      </c>
      <c r="G54" s="203"/>
      <c r="H54" s="100"/>
      <c r="R54" s="27"/>
      <c r="S54" s="6"/>
      <c r="T54" s="47"/>
      <c r="U54" s="47"/>
      <c r="V54" s="47"/>
      <c r="W54" s="22"/>
    </row>
    <row r="55" spans="1:23" ht="11.5" customHeight="1">
      <c r="A55" s="170"/>
      <c r="B55" s="21">
        <v>43</v>
      </c>
      <c r="C55" s="20">
        <v>1.5580000000000001</v>
      </c>
      <c r="D55" s="43">
        <v>1.92</v>
      </c>
      <c r="E55" s="194">
        <v>1.87</v>
      </c>
      <c r="F55" s="194">
        <v>1.71</v>
      </c>
      <c r="G55" s="203"/>
      <c r="H55" s="100"/>
      <c r="R55" s="27"/>
      <c r="S55" s="6"/>
      <c r="T55" s="47"/>
      <c r="U55" s="47"/>
      <c r="V55" s="47"/>
      <c r="W55" s="22"/>
    </row>
    <row r="56" spans="1:23" ht="11.5" customHeight="1">
      <c r="A56" s="171"/>
      <c r="B56" s="23">
        <v>44</v>
      </c>
      <c r="C56" s="24">
        <v>1.532</v>
      </c>
      <c r="D56" s="45">
        <v>1.88</v>
      </c>
      <c r="E56" s="195">
        <v>1.85</v>
      </c>
      <c r="F56" s="195">
        <v>1.7</v>
      </c>
      <c r="G56" s="204"/>
      <c r="H56" s="211"/>
      <c r="R56" s="27"/>
      <c r="S56" s="6"/>
      <c r="T56" s="47"/>
      <c r="U56" s="47"/>
      <c r="V56" s="47"/>
      <c r="W56" s="22"/>
    </row>
    <row r="57" spans="1:23" ht="11.5" customHeight="1">
      <c r="A57" s="170" t="s">
        <v>33</v>
      </c>
      <c r="B57" s="19">
        <v>45</v>
      </c>
      <c r="C57" s="20">
        <v>1.516</v>
      </c>
      <c r="D57" s="41">
        <v>1.85</v>
      </c>
      <c r="E57" s="196">
        <v>1.84</v>
      </c>
      <c r="F57" s="196">
        <v>1.62</v>
      </c>
      <c r="G57" s="205"/>
      <c r="H57" s="212"/>
      <c r="R57" s="27"/>
      <c r="S57" s="6"/>
      <c r="T57" s="47"/>
      <c r="U57" s="47"/>
      <c r="V57" s="47"/>
      <c r="W57" s="22"/>
    </row>
    <row r="58" spans="1:23" ht="11.5" customHeight="1">
      <c r="A58" s="170"/>
      <c r="B58" s="21">
        <v>46</v>
      </c>
      <c r="C58" s="20">
        <v>1.508</v>
      </c>
      <c r="D58" s="43">
        <v>1.84</v>
      </c>
      <c r="E58" s="194">
        <v>1.85</v>
      </c>
      <c r="F58" s="194">
        <v>1.66</v>
      </c>
      <c r="G58" s="203"/>
      <c r="H58" s="100"/>
      <c r="R58" s="27"/>
      <c r="S58" s="6"/>
      <c r="T58" s="47"/>
      <c r="U58" s="47"/>
      <c r="V58" s="47"/>
      <c r="W58" s="22"/>
    </row>
    <row r="59" spans="1:23" ht="11.5" customHeight="1">
      <c r="A59" s="170"/>
      <c r="B59" s="21">
        <v>47</v>
      </c>
      <c r="C59" s="20">
        <v>1.502</v>
      </c>
      <c r="D59" s="43">
        <v>1.83</v>
      </c>
      <c r="E59" s="194">
        <v>1.84</v>
      </c>
      <c r="F59" s="194">
        <v>1.63</v>
      </c>
      <c r="G59" s="203"/>
      <c r="H59" s="100"/>
      <c r="R59" s="27"/>
      <c r="S59" s="6"/>
      <c r="T59" s="47"/>
      <c r="U59" s="47"/>
      <c r="V59" s="47"/>
      <c r="W59" s="22"/>
    </row>
    <row r="60" spans="1:23" ht="11.5" customHeight="1">
      <c r="A60" s="171"/>
      <c r="B60" s="23">
        <v>48</v>
      </c>
      <c r="C60" s="20">
        <v>1.496</v>
      </c>
      <c r="D60" s="45">
        <v>1.83</v>
      </c>
      <c r="E60" s="195">
        <v>1.82</v>
      </c>
      <c r="F60" s="195">
        <v>1.66</v>
      </c>
      <c r="G60" s="204"/>
      <c r="H60" s="211"/>
      <c r="R60" s="27"/>
      <c r="S60" s="6"/>
      <c r="T60" s="47"/>
      <c r="U60" s="47"/>
      <c r="V60" s="47"/>
      <c r="W60" s="22"/>
    </row>
    <row r="61" spans="1:23" ht="11.5" customHeight="1">
      <c r="A61" s="170" t="s">
        <v>34</v>
      </c>
      <c r="B61" s="19">
        <v>49</v>
      </c>
      <c r="C61" s="25">
        <v>1.498</v>
      </c>
      <c r="D61" s="41">
        <v>1.85</v>
      </c>
      <c r="E61" s="196">
        <v>1.81</v>
      </c>
      <c r="F61" s="196">
        <v>1.65</v>
      </c>
      <c r="G61" s="205"/>
      <c r="H61" s="212"/>
      <c r="R61" s="27"/>
      <c r="S61" s="6"/>
      <c r="T61" s="47"/>
      <c r="U61" s="47"/>
      <c r="V61" s="47"/>
      <c r="W61" s="22"/>
    </row>
    <row r="62" spans="1:23" ht="11.5" customHeight="1">
      <c r="A62" s="170"/>
      <c r="B62" s="21">
        <v>50</v>
      </c>
      <c r="C62" s="20">
        <v>1.486</v>
      </c>
      <c r="D62" s="43">
        <v>1.85</v>
      </c>
      <c r="E62" s="194">
        <v>1.85</v>
      </c>
      <c r="F62" s="194">
        <v>1.65</v>
      </c>
      <c r="G62" s="203"/>
      <c r="H62" s="100"/>
      <c r="R62" s="27"/>
      <c r="S62" s="6"/>
      <c r="T62" s="47"/>
      <c r="U62" s="47"/>
      <c r="V62" s="47"/>
      <c r="W62" s="22"/>
    </row>
    <row r="63" spans="1:23" ht="11.5" customHeight="1">
      <c r="A63" s="170"/>
      <c r="B63" s="21">
        <v>51</v>
      </c>
      <c r="C63" s="20">
        <v>1.482</v>
      </c>
      <c r="D63" s="43">
        <v>1.85</v>
      </c>
      <c r="E63" s="194">
        <v>1.84</v>
      </c>
      <c r="F63" s="194">
        <v>1.64</v>
      </c>
      <c r="G63" s="194"/>
      <c r="H63" s="174"/>
      <c r="R63" s="27"/>
      <c r="S63" s="6"/>
      <c r="T63" s="47"/>
      <c r="U63" s="47"/>
      <c r="V63" s="47"/>
      <c r="W63" s="22"/>
    </row>
    <row r="64" spans="1:23" ht="11.5" customHeight="1">
      <c r="A64" s="175"/>
      <c r="B64" s="176">
        <v>52</v>
      </c>
      <c r="C64" s="177">
        <v>1.484</v>
      </c>
      <c r="D64" s="178">
        <v>1.85</v>
      </c>
      <c r="E64" s="197">
        <v>1.82</v>
      </c>
      <c r="F64" s="197">
        <v>1.61</v>
      </c>
      <c r="G64" s="197"/>
      <c r="H64" s="179"/>
      <c r="R64" s="27"/>
      <c r="S64" s="6"/>
      <c r="T64" s="47"/>
      <c r="U64" s="47"/>
      <c r="V64" s="47"/>
      <c r="W64" s="22"/>
    </row>
    <row r="65" spans="1:22" ht="11.5" customHeight="1">
      <c r="C65" s="57"/>
      <c r="D65" s="57"/>
      <c r="E65" s="57"/>
      <c r="F65" s="57"/>
      <c r="G65" s="57"/>
      <c r="H65" s="22"/>
      <c r="T65" s="47"/>
      <c r="U65" s="47"/>
      <c r="V65" s="47"/>
    </row>
    <row r="66" spans="1:22" ht="11.5" customHeight="1">
      <c r="A66" s="1" t="s">
        <v>35</v>
      </c>
    </row>
    <row r="67" spans="1:22">
      <c r="J67" s="30"/>
    </row>
  </sheetData>
  <sheetProtection selectLockedCells="1" selectUnlockedCells="1"/>
  <mergeCells count="10">
    <mergeCell ref="R9:X9"/>
    <mergeCell ref="A10:I10"/>
    <mergeCell ref="R10:X10"/>
    <mergeCell ref="I29:N29"/>
    <mergeCell ref="O29:Q29"/>
    <mergeCell ref="J30:Q30"/>
    <mergeCell ref="I2:M2"/>
    <mergeCell ref="I3:J3"/>
    <mergeCell ref="A7:I7"/>
    <mergeCell ref="M7:Q7"/>
  </mergeCell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Méthodologie</vt:lpstr>
      <vt:lpstr>Evolution_abattages-total.ovin</vt:lpstr>
      <vt:lpstr>Evol_abattages_agneaux</vt:lpstr>
      <vt:lpstr>cotations_agneauxcouverts_R</vt:lpstr>
      <vt:lpstr>Evol_abattages_ovinsderéforme</vt:lpstr>
      <vt:lpstr>IPAMPA_aliment_ovin_caprin</vt:lpstr>
      <vt:lpstr>Evol_abattages_total.porc</vt:lpstr>
      <vt:lpstr>Evol_abattages_porc.charcutier</vt:lpstr>
      <vt:lpstr>cotations_porc.charcutier</vt:lpstr>
      <vt:lpstr>IPAMPA_aliment_porc</vt:lpstr>
      <vt:lpstr>cotations_agneauxcouverts_R!Excel_BuiltIn_Print_Area</vt:lpstr>
      <vt:lpstr>cotations_porc.charcutier!Excel_BuiltIn_Print_Area</vt:lpstr>
      <vt:lpstr>cotations_agneauxcouverts_R!Zone_d_impression</vt:lpstr>
      <vt:lpstr>cotations_porc.charcutier!Zone_d_impression</vt:lpstr>
      <vt:lpstr>Evol_abattages_ovinsderéforme!Zone_d_impression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2026-06-25T17:47:02Z</dcterms:modified>
</cp:coreProperties>
</file>