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mc:AlternateContent xmlns:mc="http://schemas.openxmlformats.org/markup-compatibility/2006">
    <mc:Choice Requires="x15">
      <x15ac:absPath xmlns:x15ac="http://schemas.microsoft.com/office/spreadsheetml/2010/11/ac" url="A:\02-politiques_publiques\13-connaissances_statistiques\06-suivi_conjoncturel\05-grandes cultures\2026\publi\mai_2026\"/>
    </mc:Choice>
  </mc:AlternateContent>
  <xr:revisionPtr revIDLastSave="0" documentId="8_{EA6C0914-CD5B-45E3-87AC-E110F9628A6E}" xr6:coauthVersionLast="47" xr6:coauthVersionMax="47" xr10:uidLastSave="{00000000-0000-0000-0000-000000000000}"/>
  <bookViews>
    <workbookView xWindow="28680" yWindow="-120" windowWidth="29040" windowHeight="15720" tabRatio="900" activeTab="2" xr2:uid="{00000000-000D-0000-FFFF-FFFF00000000}"/>
  </bookViews>
  <sheets>
    <sheet name="Sommaire&amp;Méthodo" sheetId="17" r:id="rId1"/>
    <sheet name="Calendrier_Estim_production" sheetId="2" r:id="rId2"/>
    <sheet name="GC_Estim1_05_SURF_RDT_25_26" sheetId="11" r:id="rId3"/>
    <sheet name="GC_Estim1_05_SURF_25_26" sheetId="16" r:id="rId4"/>
    <sheet name="Cotations_cereales" sheetId="18" r:id="rId5"/>
    <sheet name="Cotations_oleoproteagineux" sheetId="19" r:id="rId6"/>
  </sheets>
  <calcPr calcId="191029"/>
  <customWorkbookViews>
    <customWorkbookView name="Utilisateur Windows - Affichage personnalisé" guid="{ED3D59C6-95D8-425D-B182-A385DC662969}" mergeInterval="0" personalView="1" maximized="1" xWindow="-2109" yWindow="-193" windowWidth="2118" windowHeight="1293" tabRatio="500" activeSheetId="4"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5" i="19" l="1"/>
  <c r="E34" i="19"/>
  <c r="E33" i="19"/>
  <c r="E31" i="19"/>
  <c r="E30" i="19"/>
  <c r="E29" i="19"/>
  <c r="E28" i="19"/>
  <c r="E27" i="19"/>
  <c r="E18" i="19"/>
  <c r="E17" i="19"/>
  <c r="E16" i="19"/>
  <c r="E15" i="19"/>
  <c r="E14" i="19"/>
  <c r="E13" i="19"/>
  <c r="E12" i="19"/>
  <c r="E11" i="19"/>
  <c r="E10" i="19"/>
  <c r="E56" i="18"/>
  <c r="E55" i="18"/>
  <c r="E54" i="18"/>
  <c r="E53" i="18"/>
  <c r="E52" i="18"/>
  <c r="E51" i="18"/>
  <c r="E50" i="18"/>
  <c r="E49" i="18"/>
  <c r="E48" i="18"/>
  <c r="E38" i="18"/>
  <c r="E37" i="18"/>
  <c r="E36" i="18"/>
  <c r="E35" i="18"/>
  <c r="E34" i="18"/>
  <c r="E33" i="18"/>
  <c r="E32" i="18"/>
  <c r="E31" i="18"/>
  <c r="E30" i="18"/>
  <c r="E20" i="18"/>
  <c r="E19" i="18"/>
  <c r="E18" i="18"/>
  <c r="E17" i="18"/>
  <c r="E16" i="18"/>
  <c r="E15" i="18"/>
  <c r="E14" i="18"/>
  <c r="E13" i="18"/>
  <c r="E12" i="18"/>
  <c r="Q97" i="16" l="1"/>
  <c r="Q76" i="16"/>
  <c r="Q47" i="16"/>
  <c r="Q41" i="16"/>
  <c r="Q40" i="16"/>
  <c r="V60" i="11"/>
  <c r="F45" i="11"/>
  <c r="E54" i="11"/>
  <c r="E59" i="11"/>
  <c r="E60" i="11"/>
  <c r="C59" i="11"/>
  <c r="N45" i="11"/>
  <c r="I45" i="11"/>
  <c r="O42" i="11"/>
  <c r="N42" i="11"/>
  <c r="M42" i="11"/>
  <c r="L42" i="11"/>
  <c r="L45" i="11" s="1"/>
  <c r="K42" i="11"/>
  <c r="K45" i="11" s="1"/>
  <c r="J42" i="11"/>
  <c r="J45" i="11" s="1"/>
  <c r="I42" i="11"/>
  <c r="H42" i="11"/>
  <c r="H45" i="11" s="1"/>
  <c r="G42" i="11"/>
  <c r="F42" i="11"/>
  <c r="E42" i="11"/>
  <c r="D42" i="11"/>
  <c r="D45" i="11" s="1"/>
  <c r="C42" i="11"/>
  <c r="C45" i="11" s="1"/>
  <c r="O35" i="11"/>
  <c r="O45" i="11" s="1"/>
  <c r="N35" i="11"/>
  <c r="M35" i="11"/>
  <c r="M45" i="11" s="1"/>
  <c r="L35" i="11"/>
  <c r="K35" i="11"/>
  <c r="J35" i="11"/>
  <c r="I35" i="11"/>
  <c r="H35" i="11"/>
  <c r="G35" i="11"/>
  <c r="G45" i="11" s="1"/>
  <c r="F35" i="11"/>
  <c r="E35" i="11"/>
  <c r="E45" i="11" s="1"/>
  <c r="D35" i="11"/>
  <c r="C35" i="11"/>
  <c r="P21" i="11"/>
  <c r="S21" i="11" s="1"/>
  <c r="Q21" i="11" l="1"/>
  <c r="R21" i="11"/>
  <c r="Q95" i="16"/>
  <c r="Q94" i="16"/>
  <c r="Q93" i="16"/>
  <c r="Q92" i="16"/>
  <c r="Q98" i="16" s="1"/>
  <c r="Q88" i="16"/>
  <c r="Q87" i="16"/>
  <c r="Q86" i="16"/>
  <c r="Q85" i="16"/>
  <c r="Q81" i="16"/>
  <c r="Q80" i="16"/>
  <c r="Q79" i="16"/>
  <c r="Q78" i="16"/>
  <c r="Q84" i="16" s="1"/>
  <c r="Q74" i="16"/>
  <c r="Q73" i="16"/>
  <c r="Q72" i="16"/>
  <c r="Q71" i="16"/>
  <c r="Q67" i="16"/>
  <c r="Q66" i="16"/>
  <c r="Q65" i="16"/>
  <c r="Q64" i="16"/>
  <c r="Q70" i="16" s="1"/>
  <c r="Q60" i="16"/>
  <c r="Q59" i="16"/>
  <c r="Q58" i="16"/>
  <c r="Q57" i="16"/>
  <c r="Q53" i="16"/>
  <c r="Q52" i="16"/>
  <c r="Q51" i="16"/>
  <c r="Q50" i="16"/>
  <c r="Q56" i="16" s="1"/>
  <c r="Q48" i="16"/>
  <c r="Q46" i="16"/>
  <c r="Q49" i="16" s="1"/>
  <c r="Q45" i="16"/>
  <c r="Q44" i="16"/>
  <c r="Q43" i="16"/>
  <c r="Q39" i="16"/>
  <c r="Q38" i="16"/>
  <c r="Q37" i="16"/>
  <c r="Q36" i="16"/>
  <c r="Q42" i="16" s="1"/>
  <c r="Q32" i="16"/>
  <c r="Q31" i="16"/>
  <c r="Q30" i="16"/>
  <c r="Q29" i="16"/>
  <c r="Q25" i="16"/>
  <c r="Q24" i="16"/>
  <c r="Q23" i="16"/>
  <c r="Q22" i="16"/>
  <c r="Q28" i="16" s="1"/>
  <c r="Q21" i="16"/>
  <c r="Q18" i="16"/>
  <c r="Q17" i="16"/>
  <c r="Q16" i="16"/>
  <c r="Q15" i="16"/>
  <c r="Q20" i="16" s="1"/>
  <c r="U42" i="11"/>
  <c r="Y35" i="11"/>
  <c r="X35" i="11"/>
  <c r="W35" i="11"/>
  <c r="V35" i="11"/>
  <c r="U35" i="11"/>
  <c r="P27" i="11"/>
  <c r="S27" i="11" s="1"/>
  <c r="O59" i="11"/>
  <c r="N59" i="11"/>
  <c r="M59" i="11"/>
  <c r="L59" i="11"/>
  <c r="K59" i="11"/>
  <c r="J59" i="11"/>
  <c r="I59" i="11"/>
  <c r="H59" i="11"/>
  <c r="G59" i="11"/>
  <c r="F59" i="11"/>
  <c r="D59" i="11"/>
  <c r="P31" i="11"/>
  <c r="S31" i="11" s="1"/>
  <c r="P17" i="11"/>
  <c r="S17" i="11" s="1"/>
  <c r="P61" i="11"/>
  <c r="S61" i="11" s="1"/>
  <c r="P57" i="11"/>
  <c r="S57" i="11" s="1"/>
  <c r="P55" i="11"/>
  <c r="S55" i="11" s="1"/>
  <c r="Q19" i="16" l="1"/>
  <c r="Q27" i="11"/>
  <c r="R27" i="11"/>
  <c r="Q35" i="16"/>
  <c r="Q63" i="16"/>
  <c r="Q77" i="16"/>
  <c r="Q91" i="16"/>
  <c r="Q96" i="16"/>
  <c r="Q89" i="16"/>
  <c r="Q90" i="16"/>
  <c r="Q83" i="16"/>
  <c r="Q82" i="16"/>
  <c r="Q75" i="16"/>
  <c r="Q68" i="16"/>
  <c r="Q69" i="16"/>
  <c r="Q61" i="16"/>
  <c r="Q62" i="16"/>
  <c r="Q54" i="16"/>
  <c r="Q55" i="16"/>
  <c r="Q33" i="16"/>
  <c r="Q34" i="16"/>
  <c r="Q26" i="16"/>
  <c r="Q27" i="16"/>
  <c r="P59" i="11"/>
  <c r="R59" i="11" s="1"/>
  <c r="Q31" i="11"/>
  <c r="R31" i="11"/>
  <c r="Q17" i="11"/>
  <c r="R17" i="11"/>
  <c r="Q61" i="11"/>
  <c r="R61" i="11"/>
  <c r="Q57" i="11"/>
  <c r="R57" i="11"/>
  <c r="R55" i="11"/>
  <c r="Q55" i="11"/>
  <c r="P52" i="11"/>
  <c r="S52" i="11" s="1"/>
  <c r="P46" i="11"/>
  <c r="S46" i="11" s="1"/>
  <c r="P50" i="11"/>
  <c r="S50" i="11" s="1"/>
  <c r="P43" i="11"/>
  <c r="S43" i="11" s="1"/>
  <c r="P40" i="11"/>
  <c r="Q40" i="11" s="1"/>
  <c r="P38" i="11"/>
  <c r="S38" i="11" s="1"/>
  <c r="P36" i="11"/>
  <c r="Q36" i="11" l="1"/>
  <c r="P42" i="11"/>
  <c r="Q52" i="11"/>
  <c r="R52" i="11"/>
  <c r="Q46" i="11"/>
  <c r="R46" i="11"/>
  <c r="Q50" i="11"/>
  <c r="R50" i="11"/>
  <c r="Q43" i="11"/>
  <c r="R43" i="11"/>
  <c r="S40" i="11"/>
  <c r="R40" i="11"/>
  <c r="Q38" i="11"/>
  <c r="R38" i="11"/>
  <c r="S36" i="11"/>
  <c r="R36" i="11"/>
  <c r="Q42" i="11" l="1"/>
  <c r="R42" i="11"/>
  <c r="C54" i="11"/>
  <c r="C60" i="11" s="1"/>
  <c r="D54" i="11"/>
  <c r="F54" i="11"/>
  <c r="F60" i="11" s="1"/>
  <c r="G54" i="11"/>
  <c r="H54" i="11"/>
  <c r="I54" i="11"/>
  <c r="J54" i="11"/>
  <c r="K54" i="11"/>
  <c r="L54" i="11"/>
  <c r="M54" i="11"/>
  <c r="M60" i="11" s="1"/>
  <c r="N54" i="11"/>
  <c r="N60" i="11" s="1"/>
  <c r="O54" i="11"/>
  <c r="O60" i="11" s="1"/>
  <c r="P29" i="11"/>
  <c r="Q29" i="11" l="1"/>
  <c r="R29" i="11"/>
  <c r="S29" i="11"/>
  <c r="G60" i="11"/>
  <c r="D60" i="11"/>
  <c r="H60" i="11"/>
  <c r="L60" i="11"/>
  <c r="J60" i="11"/>
  <c r="I60" i="11"/>
  <c r="K60" i="11"/>
  <c r="P54" i="11"/>
  <c r="R54" i="11" s="1"/>
  <c r="P19" i="11" l="1"/>
  <c r="P15" i="11"/>
  <c r="Q15" i="11" l="1"/>
  <c r="S15" i="11"/>
  <c r="R15" i="11"/>
  <c r="S19" i="11"/>
  <c r="R19" i="11"/>
  <c r="Q19" i="11"/>
  <c r="P48" i="11"/>
  <c r="R48" i="11" s="1"/>
  <c r="V54" i="11" l="1"/>
  <c r="W54" i="11"/>
  <c r="Y54" i="11"/>
  <c r="S54" i="11" s="1"/>
  <c r="U54" i="11"/>
  <c r="Q54" i="11" s="1"/>
  <c r="U59" i="11" l="1"/>
  <c r="Q59" i="11" s="1"/>
  <c r="V42" i="11" l="1"/>
  <c r="W42" i="11"/>
  <c r="Y42" i="11"/>
  <c r="S42" i="11" s="1"/>
  <c r="Y45" i="11" l="1"/>
  <c r="W45" i="11"/>
  <c r="V45" i="11"/>
  <c r="U45" i="11"/>
  <c r="P23" i="11" l="1"/>
  <c r="P25" i="11"/>
  <c r="P33" i="11"/>
  <c r="S48" i="11"/>
  <c r="V59" i="11"/>
  <c r="W59" i="11"/>
  <c r="W60" i="11" s="1"/>
  <c r="Y59" i="11"/>
  <c r="Y60" i="11" l="1"/>
  <c r="S59" i="11"/>
  <c r="Q25" i="11"/>
  <c r="R25" i="11"/>
  <c r="Q33" i="11"/>
  <c r="R33" i="11"/>
  <c r="P35" i="11"/>
  <c r="S23" i="11"/>
  <c r="Q23" i="11"/>
  <c r="R23" i="11"/>
  <c r="S25" i="11"/>
  <c r="Q48" i="11"/>
  <c r="S33" i="11"/>
  <c r="U60" i="11"/>
  <c r="P45" i="11" l="1"/>
  <c r="R35" i="11"/>
  <c r="S35" i="11"/>
  <c r="Q35" i="11"/>
  <c r="P60" i="11"/>
  <c r="R60" i="11" s="1"/>
  <c r="Q60" i="11"/>
  <c r="S60" i="11"/>
  <c r="R45" i="11" l="1"/>
  <c r="Q45" i="11"/>
  <c r="S45" i="11"/>
</calcChain>
</file>

<file path=xl/sharedStrings.xml><?xml version="1.0" encoding="utf-8"?>
<sst xmlns="http://schemas.openxmlformats.org/spreadsheetml/2006/main" count="381" uniqueCount="159">
  <si>
    <t>Calendrier de parution des informations Grandes cultures</t>
  </si>
  <si>
    <t>Surface</t>
  </si>
  <si>
    <t>Surface et production</t>
  </si>
  <si>
    <t>Déc</t>
  </si>
  <si>
    <t>Janv</t>
  </si>
  <si>
    <t>Fév</t>
  </si>
  <si>
    <t>Mars</t>
  </si>
  <si>
    <t>Avril</t>
  </si>
  <si>
    <t>Mai</t>
  </si>
  <si>
    <t>Juin</t>
  </si>
  <si>
    <t>Juillet</t>
  </si>
  <si>
    <t>Août</t>
  </si>
  <si>
    <t>Sept</t>
  </si>
  <si>
    <t>Oct</t>
  </si>
  <si>
    <t>Nov</t>
  </si>
  <si>
    <t>Blé tendre d'hiver</t>
  </si>
  <si>
    <t>Blé tendre de printemps</t>
  </si>
  <si>
    <t>Blé dur d'hiver</t>
  </si>
  <si>
    <t>Blé dur de printemps</t>
  </si>
  <si>
    <t>Orge, escourgeon d'hiver</t>
  </si>
  <si>
    <t>Orge, esc.de printemps</t>
  </si>
  <si>
    <t>Avoine d'hiver</t>
  </si>
  <si>
    <t>Avoine de printemps</t>
  </si>
  <si>
    <t>Seigle</t>
  </si>
  <si>
    <t>Triticale</t>
  </si>
  <si>
    <t>Maïs</t>
  </si>
  <si>
    <t>Sorgho</t>
  </si>
  <si>
    <t>Colza d'hiver</t>
  </si>
  <si>
    <t>Colza de printemps</t>
  </si>
  <si>
    <t>Tournesol</t>
  </si>
  <si>
    <t>Soja</t>
  </si>
  <si>
    <t>Féveroles</t>
  </si>
  <si>
    <t>Pois secs</t>
  </si>
  <si>
    <t>Lupin doux</t>
  </si>
  <si>
    <t>Betteraves</t>
  </si>
  <si>
    <t>Pommes de terre</t>
  </si>
  <si>
    <t>Jachère agronomique</t>
  </si>
  <si>
    <t>Source : Agreste - situation mensuelle grandes cultures</t>
  </si>
  <si>
    <t>Ariège</t>
  </si>
  <si>
    <t>Aveyron</t>
  </si>
  <si>
    <t>Haute-Garonne</t>
  </si>
  <si>
    <t>Gers</t>
  </si>
  <si>
    <t>Lot</t>
  </si>
  <si>
    <t>Hautes-Pyrénées</t>
  </si>
  <si>
    <t>Tarn</t>
  </si>
  <si>
    <t>Tarn-et-Garonne</t>
  </si>
  <si>
    <t>Aude</t>
  </si>
  <si>
    <t>Gard</t>
  </si>
  <si>
    <t>Hérault</t>
  </si>
  <si>
    <t>Total Occitanie</t>
  </si>
  <si>
    <t>Bassin Midi-pyrénées</t>
  </si>
  <si>
    <t>(1) : Surfaces issues des estimations précoces de production</t>
  </si>
  <si>
    <t>Evolution des cotations des céréales, marché France métropolitaine, base juillet</t>
  </si>
  <si>
    <t>Evolution des cotations de blé tendre, rendu Rouen (base juillet)</t>
  </si>
  <si>
    <t>juil</t>
  </si>
  <si>
    <t>aout</t>
  </si>
  <si>
    <t>sept</t>
  </si>
  <si>
    <t>oct</t>
  </si>
  <si>
    <t>nov</t>
  </si>
  <si>
    <t>déc</t>
  </si>
  <si>
    <t>janv</t>
  </si>
  <si>
    <t>fév</t>
  </si>
  <si>
    <t>mars</t>
  </si>
  <si>
    <t>avril</t>
  </si>
  <si>
    <t>mai</t>
  </si>
  <si>
    <t>juin</t>
  </si>
  <si>
    <t>Euro/
Tonne</t>
  </si>
  <si>
    <t>Evolution des cotations de maïs, FOB Atlantique (base juillet)</t>
  </si>
  <si>
    <t>Euro/
Tonnes</t>
  </si>
  <si>
    <t>Evolution des cotations de Colza, rendu Rouen</t>
  </si>
  <si>
    <t>Evolution des cotations de Tournesol, rendu Bordeaux</t>
  </si>
  <si>
    <t>Unités : ha, qx/ha, %</t>
  </si>
  <si>
    <t>juillet</t>
  </si>
  <si>
    <t>OCCITANIE</t>
  </si>
  <si>
    <t>Unités : ha, Qx/ha</t>
  </si>
  <si>
    <r>
      <rPr>
        <b/>
        <sz val="9"/>
        <rFont val="Marianne"/>
        <family val="3"/>
      </rPr>
      <t xml:space="preserve">Cultures </t>
    </r>
    <r>
      <rPr>
        <sz val="9"/>
        <rFont val="Marianne"/>
        <family val="3"/>
      </rPr>
      <t>(1)</t>
    </r>
  </si>
  <si>
    <r>
      <rPr>
        <b/>
        <sz val="9"/>
        <rFont val="Marianne"/>
        <family val="3"/>
      </rPr>
      <t xml:space="preserve"> S</t>
    </r>
    <r>
      <rPr>
        <sz val="9"/>
        <rFont val="Marianne"/>
        <family val="3"/>
      </rPr>
      <t>eigle</t>
    </r>
  </si>
  <si>
    <r>
      <rPr>
        <sz val="9"/>
        <rFont val="Marianne"/>
        <family val="3"/>
      </rPr>
      <t xml:space="preserve"> </t>
    </r>
    <r>
      <rPr>
        <b/>
        <sz val="9"/>
        <rFont val="Marianne"/>
        <family val="3"/>
      </rPr>
      <t>O</t>
    </r>
    <r>
      <rPr>
        <sz val="9"/>
        <rFont val="Marianne"/>
        <family val="3"/>
      </rPr>
      <t>rge et 
escourgeon d'hiver</t>
    </r>
  </si>
  <si>
    <r>
      <rPr>
        <sz val="9"/>
        <rFont val="Marianne"/>
        <family val="3"/>
      </rPr>
      <t xml:space="preserve"> </t>
    </r>
    <r>
      <rPr>
        <b/>
        <sz val="9"/>
        <rFont val="Marianne"/>
        <family val="3"/>
      </rPr>
      <t>O</t>
    </r>
    <r>
      <rPr>
        <sz val="9"/>
        <rFont val="Marianne"/>
        <family val="3"/>
      </rPr>
      <t>rge et 
escourgeon de printemps</t>
    </r>
  </si>
  <si>
    <r>
      <rPr>
        <b/>
        <sz val="9"/>
        <rFont val="Marianne"/>
        <family val="3"/>
      </rPr>
      <t xml:space="preserve"> T</t>
    </r>
    <r>
      <rPr>
        <sz val="9"/>
        <rFont val="Marianne"/>
        <family val="3"/>
      </rPr>
      <t>riticale</t>
    </r>
  </si>
  <si>
    <r>
      <rPr>
        <sz val="9"/>
        <rFont val="Marianne"/>
        <family val="3"/>
      </rPr>
      <t xml:space="preserve"> </t>
    </r>
    <r>
      <rPr>
        <b/>
        <sz val="9"/>
        <rFont val="Marianne"/>
        <family val="3"/>
      </rPr>
      <t>M</t>
    </r>
    <r>
      <rPr>
        <sz val="9"/>
        <rFont val="Marianne"/>
        <family val="3"/>
      </rPr>
      <t>aïs grain irrigué</t>
    </r>
  </si>
  <si>
    <r>
      <rPr>
        <sz val="9"/>
        <rFont val="Marianne"/>
        <family val="3"/>
      </rPr>
      <t xml:space="preserve"> </t>
    </r>
    <r>
      <rPr>
        <b/>
        <sz val="9"/>
        <rFont val="Marianne"/>
        <family val="3"/>
      </rPr>
      <t>M</t>
    </r>
    <r>
      <rPr>
        <sz val="9"/>
        <rFont val="Marianne"/>
        <family val="3"/>
      </rPr>
      <t>aïs grain en sec</t>
    </r>
  </si>
  <si>
    <r>
      <rPr>
        <sz val="9"/>
        <rFont val="Marianne"/>
        <family val="3"/>
      </rPr>
      <t xml:space="preserve"> </t>
    </r>
    <r>
      <rPr>
        <b/>
        <sz val="9"/>
        <rFont val="Marianne"/>
        <family val="3"/>
      </rPr>
      <t>M</t>
    </r>
    <r>
      <rPr>
        <sz val="9"/>
        <rFont val="Marianne"/>
        <family val="3"/>
      </rPr>
      <t>aïs semence</t>
    </r>
  </si>
  <si>
    <r>
      <rPr>
        <sz val="9"/>
        <rFont val="Marianne"/>
        <family val="3"/>
      </rPr>
      <t xml:space="preserve"> </t>
    </r>
    <r>
      <rPr>
        <b/>
        <sz val="9"/>
        <rFont val="Marianne"/>
        <family val="3"/>
      </rPr>
      <t>S</t>
    </r>
    <r>
      <rPr>
        <sz val="9"/>
        <rFont val="Marianne"/>
        <family val="3"/>
      </rPr>
      <t>orgho grain</t>
    </r>
  </si>
  <si>
    <r>
      <rPr>
        <b/>
        <sz val="9"/>
        <rFont val="Marianne"/>
        <family val="3"/>
      </rPr>
      <t xml:space="preserve"> T</t>
    </r>
    <r>
      <rPr>
        <sz val="9"/>
        <rFont val="Marianne"/>
        <family val="3"/>
      </rPr>
      <t>ournesol</t>
    </r>
  </si>
  <si>
    <r>
      <rPr>
        <b/>
        <sz val="9"/>
        <rFont val="Marianne"/>
        <family val="3"/>
      </rPr>
      <t xml:space="preserve"> S</t>
    </r>
    <r>
      <rPr>
        <sz val="9"/>
        <rFont val="Marianne"/>
        <family val="3"/>
      </rPr>
      <t>oja</t>
    </r>
  </si>
  <si>
    <r>
      <rPr>
        <sz val="9"/>
        <rFont val="Marianne"/>
        <family val="3"/>
      </rPr>
      <t xml:space="preserve"> </t>
    </r>
    <r>
      <rPr>
        <b/>
        <sz val="9"/>
        <rFont val="Marianne"/>
        <family val="3"/>
      </rPr>
      <t>F</t>
    </r>
    <r>
      <rPr>
        <sz val="9"/>
        <rFont val="Marianne"/>
        <family val="3"/>
      </rPr>
      <t>éveroles</t>
    </r>
  </si>
  <si>
    <r>
      <rPr>
        <sz val="9"/>
        <rFont val="Marianne"/>
        <family val="3"/>
      </rPr>
      <t xml:space="preserve"> </t>
    </r>
    <r>
      <rPr>
        <b/>
        <sz val="9"/>
        <rFont val="Marianne"/>
        <family val="3"/>
      </rPr>
      <t>P</t>
    </r>
    <r>
      <rPr>
        <sz val="9"/>
        <rFont val="Marianne"/>
        <family val="3"/>
      </rPr>
      <t>ois  protéagineux</t>
    </r>
  </si>
  <si>
    <r>
      <rPr>
        <sz val="9"/>
        <rFont val="Marianne"/>
        <family val="3"/>
      </rPr>
      <t xml:space="preserve"> </t>
    </r>
    <r>
      <rPr>
        <b/>
        <sz val="9"/>
        <rFont val="Marianne"/>
        <family val="3"/>
      </rPr>
      <t>M</t>
    </r>
    <r>
      <rPr>
        <sz val="9"/>
        <rFont val="Marianne"/>
        <family val="3"/>
      </rPr>
      <t>aïs fourrage et ensilage</t>
    </r>
  </si>
  <si>
    <t xml:space="preserve">Rendement </t>
  </si>
  <si>
    <t>Total céréales à paille</t>
  </si>
  <si>
    <t>Total Maïs (hors fourrage)</t>
  </si>
  <si>
    <t>Total Protéagineux</t>
  </si>
  <si>
    <t>Evol/2024</t>
  </si>
  <si>
    <r>
      <t xml:space="preserve"> C</t>
    </r>
    <r>
      <rPr>
        <sz val="9"/>
        <rFont val="Marianne"/>
        <family val="3"/>
      </rPr>
      <t>olza (et navette) d'hiver</t>
    </r>
  </si>
  <si>
    <t>2024-2025</t>
  </si>
  <si>
    <t>source : FranceAgriMer</t>
  </si>
  <si>
    <t>source : Agreste</t>
  </si>
  <si>
    <t>Riz</t>
  </si>
  <si>
    <t xml:space="preserve">(2) : Évolutions des surfaces en % calculées par comparaison aux estimations Agreste de la campagne précédente - SAA </t>
  </si>
  <si>
    <t xml:space="preserve">(3) : Évolutions des surfaces et rendements (respectivement  en % et en Qx/ha) calculés par comparaison aux estimations moyennes des 5 dernières campagnes - Agreste  - SAA </t>
  </si>
  <si>
    <t>Evolution des cotations de blé dur, FOB Port-la-nouvelle (base juillet)</t>
  </si>
  <si>
    <t xml:space="preserve">Unités : ha, qx/ha, % </t>
  </si>
  <si>
    <t>Lozère</t>
  </si>
  <si>
    <t>Pyrénées-Orientales</t>
  </si>
  <si>
    <r>
      <rPr>
        <sz val="9"/>
        <rFont val="Marianne"/>
        <family val="3"/>
      </rPr>
      <t xml:space="preserve"> </t>
    </r>
    <r>
      <rPr>
        <b/>
        <sz val="9"/>
        <rFont val="Marianne"/>
        <family val="3"/>
      </rPr>
      <t>B</t>
    </r>
    <r>
      <rPr>
        <sz val="9"/>
        <rFont val="Marianne"/>
        <family val="3"/>
      </rPr>
      <t>lé tendre  d'hiver</t>
    </r>
  </si>
  <si>
    <r>
      <rPr>
        <sz val="9"/>
        <rFont val="Marianne"/>
        <family val="3"/>
      </rPr>
      <t xml:space="preserve"> </t>
    </r>
    <r>
      <rPr>
        <b/>
        <sz val="9"/>
        <rFont val="Marianne"/>
        <family val="3"/>
      </rPr>
      <t>B</t>
    </r>
    <r>
      <rPr>
        <sz val="9"/>
        <rFont val="Marianne"/>
        <family val="3"/>
      </rPr>
      <t>lé tendre de printemps</t>
    </r>
  </si>
  <si>
    <r>
      <rPr>
        <b/>
        <sz val="9"/>
        <rFont val="Marianne"/>
        <family val="3"/>
      </rPr>
      <t xml:space="preserve"> B</t>
    </r>
    <r>
      <rPr>
        <sz val="9"/>
        <rFont val="Marianne"/>
        <family val="3"/>
      </rPr>
      <t>lé dur d'hiver</t>
    </r>
  </si>
  <si>
    <r>
      <rPr>
        <b/>
        <sz val="9"/>
        <rFont val="Marianne"/>
        <family val="3"/>
      </rPr>
      <t xml:space="preserve"> B</t>
    </r>
    <r>
      <rPr>
        <sz val="9"/>
        <rFont val="Marianne"/>
        <family val="3"/>
      </rPr>
      <t>lé dur de printemps</t>
    </r>
  </si>
  <si>
    <r>
      <rPr>
        <sz val="9"/>
        <rFont val="Marianne"/>
        <family val="3"/>
      </rPr>
      <t xml:space="preserve"> </t>
    </r>
    <r>
      <rPr>
        <b/>
        <sz val="9"/>
        <rFont val="Marianne"/>
        <family val="3"/>
      </rPr>
      <t>A</t>
    </r>
    <r>
      <rPr>
        <sz val="9"/>
        <rFont val="Marianne"/>
        <family val="3"/>
      </rPr>
      <t>voine d'hiver</t>
    </r>
  </si>
  <si>
    <r>
      <rPr>
        <b/>
        <sz val="9"/>
        <rFont val="Marianne"/>
        <family val="3"/>
      </rPr>
      <t xml:space="preserve"> C</t>
    </r>
    <r>
      <rPr>
        <sz val="9"/>
        <rFont val="Marianne"/>
        <family val="3"/>
      </rPr>
      <t>olza (et navette)</t>
    </r>
    <r>
      <rPr>
        <sz val="9"/>
        <color rgb="FFFF0000"/>
        <rFont val="Marianne"/>
        <family val="3"/>
      </rPr>
      <t xml:space="preserve"> hiver</t>
    </r>
  </si>
  <si>
    <r>
      <t>R</t>
    </r>
    <r>
      <rPr>
        <sz val="9"/>
        <color rgb="FF000000"/>
        <rFont val="Marianne"/>
        <family val="3"/>
      </rPr>
      <t>iz</t>
    </r>
  </si>
  <si>
    <t>Sommaire</t>
  </si>
  <si>
    <t>Retour Sommaire</t>
  </si>
  <si>
    <r>
      <t>M</t>
    </r>
    <r>
      <rPr>
        <sz val="9"/>
        <rFont val="Marianne"/>
        <family val="3"/>
      </rPr>
      <t>aïs Grain</t>
    </r>
  </si>
  <si>
    <t>Evol/moyenne quinquennale</t>
  </si>
  <si>
    <t>Evol/moyenne décennale</t>
  </si>
  <si>
    <t>Moyen quinquennal</t>
  </si>
  <si>
    <t>Moyen décennal</t>
  </si>
  <si>
    <t>Total Oléagineux</t>
  </si>
  <si>
    <t>Total Céréales (hors riz)</t>
  </si>
  <si>
    <t>rendement/surface non disponible à ce stade</t>
  </si>
  <si>
    <t>surface non disponible à ce stade</t>
  </si>
  <si>
    <t>SURFACE</t>
  </si>
  <si>
    <r>
      <rPr>
        <sz val="9"/>
        <rFont val="Marianne"/>
        <family val="3"/>
      </rPr>
      <t xml:space="preserve"> </t>
    </r>
    <r>
      <rPr>
        <b/>
        <sz val="9"/>
        <rFont val="Marianne"/>
        <family val="3"/>
      </rPr>
      <t>A</t>
    </r>
    <r>
      <rPr>
        <sz val="9"/>
        <rFont val="Marianne"/>
        <family val="3"/>
      </rPr>
      <t>voine de printemps</t>
    </r>
  </si>
  <si>
    <r>
      <rPr>
        <sz val="9"/>
        <rFont val="Marianne"/>
        <family val="3"/>
      </rPr>
      <t xml:space="preserve"> </t>
    </r>
    <r>
      <rPr>
        <b/>
        <sz val="9"/>
        <rFont val="Marianne"/>
        <family val="3"/>
      </rPr>
      <t>B</t>
    </r>
    <r>
      <rPr>
        <sz val="9"/>
        <rFont val="Marianne"/>
        <family val="3"/>
      </rPr>
      <t>lé tendre  et épeautre</t>
    </r>
  </si>
  <si>
    <r>
      <t xml:space="preserve"> B</t>
    </r>
    <r>
      <rPr>
        <sz val="9"/>
        <rFont val="Marianne"/>
        <family val="3"/>
      </rPr>
      <t xml:space="preserve">lé dur </t>
    </r>
  </si>
  <si>
    <t xml:space="preserve">surface </t>
  </si>
  <si>
    <t xml:space="preserve">(4) : Évolutions des surfaces et rendements (respectivement  en % et en Qx/ha) calculés par comparaison aux estimations moyennes des 10 dernières campagnes - Agreste  - SAA </t>
  </si>
  <si>
    <r>
      <t>Total COP</t>
    </r>
    <r>
      <rPr>
        <b/>
        <i/>
        <sz val="9"/>
        <rFont val="Marianne"/>
        <family val="3"/>
      </rPr>
      <t xml:space="preserve"> (hors maïs fourrage, autres céréales, mélanges et légumes secs</t>
    </r>
    <r>
      <rPr>
        <b/>
        <sz val="9"/>
        <rFont val="Marianne"/>
        <family val="3"/>
      </rPr>
      <t>)</t>
    </r>
  </si>
  <si>
    <t xml:space="preserve">Pour plus de détail, consultez l'information rapide nationale de conjoncture sous agreste </t>
  </si>
  <si>
    <r>
      <t xml:space="preserve">Evolution par rapport à la campagne précédente </t>
    </r>
    <r>
      <rPr>
        <sz val="9"/>
        <color rgb="FF252AFF"/>
        <rFont val="Marianne"/>
        <family val="3"/>
      </rPr>
      <t>(2)</t>
    </r>
  </si>
  <si>
    <t>Ecart par rapport à la moyenne quinquennale (3)</t>
  </si>
  <si>
    <t>Ecart par rapport à la moyenne décennale (4)</t>
  </si>
  <si>
    <t>Ecart/moyenne quinquennale</t>
  </si>
  <si>
    <t>Ecart/moyenne décennale</t>
  </si>
  <si>
    <t>Calendrier des estimations précoces de production</t>
  </si>
  <si>
    <t>Cotations des céréales</t>
  </si>
  <si>
    <t>Cotations  des oléoproteagineux</t>
  </si>
  <si>
    <t>(5) : SAA 2024 Définitive</t>
  </si>
  <si>
    <r>
      <t xml:space="preserve">Grandes cultures : estimations des surfaces et rendements au </t>
    </r>
    <r>
      <rPr>
        <b/>
        <u/>
        <sz val="11"/>
        <color rgb="FF000000"/>
        <rFont val="Marianne"/>
        <family val="3"/>
      </rPr>
      <t>1er mai 2026</t>
    </r>
  </si>
  <si>
    <t>Campagne de production 2026 (estimations précoces de production)</t>
  </si>
  <si>
    <t>Estimation des surfaces et de leurs écarts aux moyennes pour les principales cultures : blé tendre, blé dur, orge, maïs, sorgho, colza, tournesol, soja</t>
  </si>
  <si>
    <t>(5) : SAA 2024 définitive</t>
  </si>
  <si>
    <t>Estimation 2026</t>
  </si>
  <si>
    <t>2025 (1)</t>
  </si>
  <si>
    <t>Evol/2025</t>
  </si>
  <si>
    <t>2025(1)</t>
  </si>
  <si>
    <t>(1) : SAA 2025 provisoire</t>
  </si>
  <si>
    <t>Grandes cultures : SAA provisoire 2025</t>
  </si>
  <si>
    <t>Agreste - SAA provisoire</t>
  </si>
  <si>
    <t xml:space="preserve">Bassin Languedoc-Roussillon </t>
  </si>
  <si>
    <t>Moyenne 2021-2025 Occitanie quinquennale</t>
  </si>
  <si>
    <t>Moyenne 2016-2025 Occitanie décennale</t>
  </si>
  <si>
    <t>Estimations des surfaces et rendements campagne 2025/2026</t>
  </si>
  <si>
    <t>Estimations des surfaces campagne 2025/2026</t>
  </si>
  <si>
    <t>Moyenne 2020-2024</t>
  </si>
  <si>
    <t>2025-2026</t>
  </si>
  <si>
    <t>Evol.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</si>
</sst>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0&quot;  &quot;"/>
    <numFmt numFmtId="166" formatCode="0.0"/>
    <numFmt numFmtId="167" formatCode="#.0"/>
    <numFmt numFmtId="168" formatCode="* #,##0\ ;* \(#,##0\);* &quot;- &quot;;@\ "/>
    <numFmt numFmtId="169" formatCode="#,##0.00\ [$€-40C];[Red]\-#,##0.00\ [$€-40C]"/>
    <numFmt numFmtId="170" formatCode="_-* #,##0\ _€_-;\-* #,##0\ _€_-;_-* &quot;-&quot;??\ _€_-;_-@_-"/>
    <numFmt numFmtId="171" formatCode="mm/dd/yyyy\ hh:mm:ss"/>
  </numFmts>
  <fonts count="87">
    <font>
      <sz val="10"/>
      <color rgb="FF000000"/>
      <name val="Arial"/>
    </font>
    <font>
      <sz val="11"/>
      <color rgb="FFCC0000"/>
      <name val="Arial"/>
      <family val="2"/>
    </font>
    <font>
      <b/>
      <sz val="12"/>
      <color rgb="FF000000"/>
      <name val="Marianne"/>
      <family val="3"/>
    </font>
    <font>
      <sz val="11"/>
      <color rgb="FF000000"/>
      <name val="Marianne"/>
      <family val="3"/>
    </font>
    <font>
      <sz val="9"/>
      <color rgb="FF000000"/>
      <name val="Marianne"/>
      <family val="3"/>
    </font>
    <font>
      <b/>
      <sz val="11"/>
      <color rgb="FF000000"/>
      <name val="Marianne"/>
      <family val="3"/>
    </font>
    <font>
      <i/>
      <sz val="11"/>
      <color rgb="FF000000"/>
      <name val="Marianne"/>
      <family val="3"/>
    </font>
    <font>
      <sz val="10"/>
      <color rgb="FF000000"/>
      <name val="Arial1"/>
    </font>
    <font>
      <b/>
      <sz val="10"/>
      <color rgb="FF000000"/>
      <name val="Arial1"/>
    </font>
    <font>
      <sz val="9"/>
      <color rgb="FF000000"/>
      <name val="Arial1"/>
    </font>
    <font>
      <i/>
      <sz val="9"/>
      <color rgb="FF000000"/>
      <name val="Arial1"/>
    </font>
    <font>
      <i/>
      <sz val="9"/>
      <color rgb="FF3366FF"/>
      <name val="Arial1"/>
    </font>
    <font>
      <i/>
      <sz val="9"/>
      <color rgb="FF0000FF"/>
      <name val="Arial1"/>
    </font>
    <font>
      <sz val="10"/>
      <name val="Arial"/>
      <family val="2"/>
    </font>
    <font>
      <sz val="12"/>
      <name val="Arial"/>
      <family val="2"/>
    </font>
    <font>
      <sz val="8"/>
      <name val="Arial"/>
      <family val="2"/>
    </font>
    <font>
      <sz val="10"/>
      <color theme="1"/>
      <name val="Arial"/>
      <family val="2"/>
    </font>
    <font>
      <b/>
      <sz val="10"/>
      <name val="Arial"/>
      <family val="2"/>
    </font>
    <font>
      <sz val="11"/>
      <color indexed="48"/>
      <name val="Arial"/>
      <family val="2"/>
    </font>
    <font>
      <sz val="11"/>
      <color indexed="30"/>
      <name val="Arial"/>
      <family val="2"/>
    </font>
    <font>
      <sz val="8"/>
      <color theme="1"/>
      <name val="Arial"/>
      <family val="2"/>
    </font>
    <font>
      <sz val="7.5"/>
      <color theme="1"/>
      <name val="Marianne"/>
      <family val="3"/>
    </font>
    <font>
      <sz val="11"/>
      <color theme="1"/>
      <name val="Arial"/>
      <family val="2"/>
    </font>
    <font>
      <b/>
      <sz val="9"/>
      <color theme="1"/>
      <name val="Arial"/>
      <family val="2"/>
    </font>
    <font>
      <sz val="10"/>
      <name val="Calibri Light"/>
      <family val="2"/>
    </font>
    <font>
      <sz val="8"/>
      <name val="Calibri Light"/>
      <family val="2"/>
    </font>
    <font>
      <b/>
      <sz val="8"/>
      <name val="Arial"/>
      <family val="2"/>
    </font>
    <font>
      <sz val="10"/>
      <color rgb="FF000000"/>
      <name val="Arial"/>
      <family val="2"/>
    </font>
    <font>
      <sz val="11"/>
      <color indexed="8"/>
      <name val="Calibri"/>
      <family val="2"/>
    </font>
    <font>
      <sz val="11"/>
      <color indexed="9"/>
      <name val="Calibri"/>
      <family val="2"/>
    </font>
    <font>
      <b/>
      <sz val="11"/>
      <color indexed="52"/>
      <name val="Calibri"/>
      <family val="2"/>
    </font>
    <font>
      <sz val="11"/>
      <color indexed="62"/>
      <name val="Calibri"/>
      <family val="2"/>
    </font>
    <font>
      <sz val="9"/>
      <color indexed="18"/>
      <name val="Arial"/>
      <family val="2"/>
    </font>
    <font>
      <u/>
      <sz val="10"/>
      <name val="Arial"/>
      <family val="2"/>
    </font>
    <font>
      <b/>
      <sz val="11"/>
      <color indexed="63"/>
      <name val="Calibri"/>
      <family val="2"/>
    </font>
    <font>
      <b/>
      <sz val="18"/>
      <color indexed="56"/>
      <name val="Cambria"/>
      <family val="2"/>
    </font>
    <font>
      <b/>
      <sz val="18"/>
      <color indexed="62"/>
      <name val="Cambria"/>
      <family val="2"/>
    </font>
    <font>
      <u/>
      <sz val="10"/>
      <color indexed="30"/>
      <name val="Arial"/>
      <family val="2"/>
    </font>
    <font>
      <b/>
      <sz val="11"/>
      <name val="Arial"/>
      <family val="2"/>
    </font>
    <font>
      <i/>
      <sz val="10"/>
      <name val="Arial"/>
      <family val="2"/>
    </font>
    <font>
      <sz val="10"/>
      <color indexed="10"/>
      <name val="Arial"/>
      <family val="2"/>
    </font>
    <font>
      <sz val="10"/>
      <color rgb="FF000000"/>
      <name val="Arial"/>
      <family val="2"/>
    </font>
    <font>
      <sz val="11"/>
      <name val="Marianne"/>
      <family val="3"/>
    </font>
    <font>
      <u/>
      <sz val="10"/>
      <color theme="10"/>
      <name val="Arial"/>
      <family val="2"/>
    </font>
    <font>
      <sz val="12"/>
      <name val="Marianne"/>
      <family val="3"/>
    </font>
    <font>
      <sz val="8"/>
      <name val="Marianne"/>
      <family val="3"/>
    </font>
    <font>
      <sz val="8"/>
      <color theme="1"/>
      <name val="Marianne"/>
      <family val="3"/>
    </font>
    <font>
      <sz val="10"/>
      <color theme="1"/>
      <name val="Marianne"/>
      <family val="3"/>
    </font>
    <font>
      <b/>
      <sz val="11"/>
      <color theme="1"/>
      <name val="Marianne"/>
      <family val="3"/>
    </font>
    <font>
      <sz val="10"/>
      <name val="Marianne"/>
      <family val="3"/>
    </font>
    <font>
      <b/>
      <sz val="8"/>
      <color theme="1"/>
      <name val="Marianne"/>
      <family val="3"/>
    </font>
    <font>
      <sz val="12"/>
      <color theme="1"/>
      <name val="Marianne"/>
      <family val="3"/>
    </font>
    <font>
      <sz val="10"/>
      <color rgb="FF000000"/>
      <name val="Marianne"/>
      <family val="3"/>
    </font>
    <font>
      <b/>
      <sz val="10"/>
      <color rgb="FF000000"/>
      <name val="Marianne"/>
      <family val="3"/>
    </font>
    <font>
      <b/>
      <sz val="9"/>
      <color rgb="FF000000"/>
      <name val="Marianne"/>
      <family val="3"/>
    </font>
    <font>
      <b/>
      <sz val="9"/>
      <name val="Marianne"/>
      <family val="3"/>
    </font>
    <font>
      <sz val="9"/>
      <name val="Marianne"/>
      <family val="3"/>
    </font>
    <font>
      <b/>
      <sz val="9"/>
      <color rgb="FFFFFFFF"/>
      <name val="Marianne"/>
      <family val="3"/>
    </font>
    <font>
      <b/>
      <sz val="9"/>
      <color rgb="FF0000FF"/>
      <name val="Marianne"/>
      <family val="3"/>
    </font>
    <font>
      <i/>
      <sz val="9"/>
      <color rgb="FF000000"/>
      <name val="Marianne"/>
      <family val="3"/>
    </font>
    <font>
      <i/>
      <sz val="9"/>
      <color rgb="FF3366FF"/>
      <name val="Marianne"/>
      <family val="3"/>
    </font>
    <font>
      <b/>
      <i/>
      <sz val="9"/>
      <color rgb="FF0000FF"/>
      <name val="Marianne"/>
      <family val="3"/>
    </font>
    <font>
      <i/>
      <sz val="9"/>
      <color rgb="FF0000FF"/>
      <name val="Marianne"/>
      <family val="3"/>
    </font>
    <font>
      <b/>
      <sz val="10"/>
      <name val="Marianne"/>
      <family val="3"/>
    </font>
    <font>
      <sz val="10"/>
      <color rgb="FF000000"/>
      <name val="Arial"/>
      <family val="2"/>
    </font>
    <font>
      <sz val="10"/>
      <color indexed="39"/>
      <name val="Arial"/>
      <family val="2"/>
    </font>
    <font>
      <b/>
      <i/>
      <sz val="9"/>
      <color rgb="FFFF0000"/>
      <name val="Marianne"/>
      <family val="3"/>
    </font>
    <font>
      <i/>
      <sz val="9"/>
      <color rgb="FFFF0000"/>
      <name val="Marianne"/>
      <family val="3"/>
    </font>
    <font>
      <sz val="9"/>
      <color rgb="FF3366FF"/>
      <name val="Marianne"/>
      <family val="3"/>
    </font>
    <font>
      <b/>
      <i/>
      <sz val="9"/>
      <color rgb="FF0000FF"/>
      <name val="Arial1"/>
    </font>
    <font>
      <u/>
      <sz val="11"/>
      <color rgb="FF000000"/>
      <name val="Marianne"/>
      <family val="3"/>
    </font>
    <font>
      <sz val="9"/>
      <color rgb="FFFF0000"/>
      <name val="Marianne"/>
      <family val="3"/>
    </font>
    <font>
      <b/>
      <sz val="11"/>
      <color rgb="FFFF0000"/>
      <name val="Marianne"/>
      <family val="3"/>
    </font>
    <font>
      <b/>
      <u/>
      <sz val="11"/>
      <color rgb="FF000000"/>
      <name val="Marianne"/>
      <family val="3"/>
    </font>
    <font>
      <b/>
      <sz val="15"/>
      <color rgb="FF008080"/>
      <name val="Marianne"/>
      <family val="3"/>
    </font>
    <font>
      <b/>
      <u/>
      <sz val="10"/>
      <color theme="10"/>
      <name val="Marianne"/>
      <family val="3"/>
    </font>
    <font>
      <b/>
      <i/>
      <sz val="9"/>
      <name val="Marianne"/>
      <family val="3"/>
    </font>
    <font>
      <b/>
      <sz val="10"/>
      <color rgb="FFFF0000"/>
      <name val="Arial"/>
      <family val="2"/>
    </font>
    <font>
      <b/>
      <sz val="9"/>
      <color theme="1"/>
      <name val="Marianne"/>
      <family val="3"/>
    </font>
    <font>
      <b/>
      <sz val="9"/>
      <color rgb="FF252AFF"/>
      <name val="Marianne"/>
      <family val="3"/>
    </font>
    <font>
      <sz val="9"/>
      <color rgb="FF252AFF"/>
      <name val="Marianne"/>
      <family val="3"/>
    </font>
    <font>
      <b/>
      <i/>
      <sz val="9"/>
      <color rgb="FF252AFF"/>
      <name val="Marianne"/>
      <family val="3"/>
    </font>
    <font>
      <i/>
      <sz val="9"/>
      <color rgb="FF252AFF"/>
      <name val="Marianne"/>
      <family val="3"/>
    </font>
    <font>
      <u/>
      <sz val="11"/>
      <color rgb="FF008080"/>
      <name val="Marianne"/>
      <family val="3"/>
    </font>
    <font>
      <sz val="10"/>
      <color rgb="FF000000"/>
      <name val="Arial"/>
    </font>
    <font>
      <sz val="7.5"/>
      <name val="Marianne"/>
      <family val="3"/>
    </font>
    <font>
      <sz val="8"/>
      <color indexed="8"/>
      <name val="Arial"/>
      <family val="2"/>
    </font>
  </fonts>
  <fills count="30">
    <fill>
      <patternFill patternType="none"/>
    </fill>
    <fill>
      <patternFill patternType="gray125"/>
    </fill>
    <fill>
      <patternFill patternType="solid">
        <fgColor rgb="FFFFFFFF"/>
        <bgColor rgb="FFFFFFCC"/>
      </patternFill>
    </fill>
    <fill>
      <patternFill patternType="solid">
        <fgColor rgb="FFCCFFCC"/>
        <bgColor rgb="FFCCFFFF"/>
      </patternFill>
    </fill>
    <fill>
      <patternFill patternType="solid">
        <fgColor rgb="FFFFFF99"/>
        <bgColor rgb="FFFFFFCC"/>
      </patternFill>
    </fill>
    <fill>
      <patternFill patternType="solid">
        <fgColor rgb="FF339966"/>
        <bgColor rgb="FF008080"/>
      </patternFill>
    </fill>
    <fill>
      <patternFill patternType="solid">
        <fgColor theme="8" tint="0.79998168889431442"/>
        <bgColor indexed="64"/>
      </patternFill>
    </fill>
    <fill>
      <patternFill patternType="solid">
        <fgColor theme="0"/>
        <bgColor indexed="26"/>
      </patternFill>
    </fill>
    <fill>
      <patternFill patternType="solid">
        <fgColor theme="0"/>
        <bgColor indexed="64"/>
      </patternFill>
    </fill>
    <fill>
      <patternFill patternType="solid">
        <fgColor indexed="31"/>
        <bgColor indexed="22"/>
      </patternFill>
    </fill>
    <fill>
      <patternFill patternType="solid">
        <fgColor indexed="27"/>
        <bgColor indexed="41"/>
      </patternFill>
    </fill>
    <fill>
      <patternFill patternType="solid">
        <fgColor indexed="47"/>
        <bgColor indexed="22"/>
      </patternFill>
    </fill>
    <fill>
      <patternFill patternType="solid">
        <fgColor indexed="51"/>
        <bgColor indexed="13"/>
      </patternFill>
    </fill>
    <fill>
      <patternFill patternType="solid">
        <fgColor indexed="30"/>
        <bgColor indexed="21"/>
      </patternFill>
    </fill>
    <fill>
      <patternFill patternType="solid">
        <fgColor indexed="49"/>
        <bgColor indexed="40"/>
      </patternFill>
    </fill>
    <fill>
      <patternFill patternType="solid">
        <fgColor indexed="52"/>
        <bgColor indexed="45"/>
      </patternFill>
    </fill>
    <fill>
      <patternFill patternType="solid">
        <fgColor indexed="22"/>
        <bgColor indexed="44"/>
      </patternFill>
    </fill>
    <fill>
      <patternFill patternType="solid">
        <fgColor indexed="26"/>
        <bgColor indexed="9"/>
      </patternFill>
    </fill>
    <fill>
      <patternFill patternType="solid">
        <fgColor theme="2"/>
        <bgColor rgb="FFCCFFFF"/>
      </patternFill>
    </fill>
    <fill>
      <patternFill patternType="solid">
        <fgColor theme="2"/>
        <bgColor indexed="64"/>
      </patternFill>
    </fill>
    <fill>
      <patternFill patternType="solid">
        <fgColor theme="7" tint="0.59999389629810485"/>
        <bgColor rgb="FFFFFFCC"/>
      </patternFill>
    </fill>
    <fill>
      <patternFill patternType="solid">
        <fgColor theme="7" tint="0.59999389629810485"/>
        <bgColor indexed="64"/>
      </patternFill>
    </fill>
    <fill>
      <patternFill patternType="solid">
        <fgColor theme="0"/>
        <bgColor rgb="FFFFFFCC"/>
      </patternFill>
    </fill>
    <fill>
      <patternFill patternType="solid">
        <fgColor theme="0"/>
        <bgColor rgb="FFCCFFFF"/>
      </patternFill>
    </fill>
    <fill>
      <patternFill patternType="lightUp">
        <fgColor auto="1"/>
        <bgColor theme="0"/>
      </patternFill>
    </fill>
    <fill>
      <patternFill patternType="lightUp">
        <bgColor theme="2"/>
      </patternFill>
    </fill>
    <fill>
      <patternFill patternType="solid">
        <fgColor theme="4" tint="0.79998168889431442"/>
        <bgColor indexed="64"/>
      </patternFill>
    </fill>
    <fill>
      <patternFill patternType="solid">
        <fgColor theme="4" tint="0.79998168889431442"/>
        <bgColor rgb="FFFFFFCC"/>
      </patternFill>
    </fill>
    <fill>
      <patternFill patternType="solid">
        <fgColor theme="4" tint="0.79998168889431442"/>
        <bgColor rgb="FFCCFFFF"/>
      </patternFill>
    </fill>
    <fill>
      <patternFill patternType="solid">
        <fgColor indexed="22"/>
      </patternFill>
    </fill>
  </fills>
  <borders count="115">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top/>
      <bottom style="hair">
        <color auto="1"/>
      </bottom>
      <diagonal/>
    </border>
    <border>
      <left style="hair">
        <color auto="1"/>
      </left>
      <right style="hair">
        <color auto="1"/>
      </right>
      <top/>
      <bottom style="hair">
        <color auto="1"/>
      </bottom>
      <diagonal/>
    </border>
    <border>
      <left/>
      <right/>
      <top/>
      <bottom style="thin">
        <color indexed="21"/>
      </bottom>
      <diagonal/>
    </border>
    <border>
      <left style="thick">
        <color theme="4" tint="0.59996337778862885"/>
      </left>
      <right style="thick">
        <color theme="4" tint="0.59996337778862885"/>
      </right>
      <top style="thick">
        <color theme="4" tint="0.59996337778862885"/>
      </top>
      <bottom/>
      <diagonal/>
    </border>
    <border>
      <left style="thick">
        <color theme="4" tint="0.59996337778862885"/>
      </left>
      <right style="thick">
        <color theme="4" tint="0.59996337778862885"/>
      </right>
      <top/>
      <bottom/>
      <diagonal/>
    </border>
    <border>
      <left style="thick">
        <color theme="4" tint="0.59996337778862885"/>
      </left>
      <right style="thick">
        <color theme="4" tint="0.59996337778862885"/>
      </right>
      <top/>
      <bottom style="thick">
        <color theme="4" tint="0.59996337778862885"/>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style="thick">
        <color theme="4" tint="0.39994506668294322"/>
      </right>
      <top style="thick">
        <color theme="4" tint="0.39994506668294322"/>
      </top>
      <bottom/>
      <diagonal/>
    </border>
    <border>
      <left style="thick">
        <color theme="4" tint="0.39994506668294322"/>
      </left>
      <right style="thick">
        <color theme="4" tint="0.39994506668294322"/>
      </right>
      <top/>
      <bottom/>
      <diagonal/>
    </border>
    <border>
      <left style="thick">
        <color theme="4" tint="0.39994506668294322"/>
      </left>
      <right style="thick">
        <color theme="4" tint="0.39994506668294322"/>
      </right>
      <top/>
      <bottom style="thick">
        <color theme="4" tint="0.39994506668294322"/>
      </bottom>
      <diagonal/>
    </border>
    <border>
      <left style="hair">
        <color indexed="23"/>
      </left>
      <right style="hair">
        <color indexed="23"/>
      </right>
      <top style="hair">
        <color indexed="23"/>
      </top>
      <bottom style="hair">
        <color indexed="23"/>
      </bottom>
      <diagonal/>
    </border>
    <border>
      <left style="hair">
        <color indexed="22"/>
      </left>
      <right style="hair">
        <color indexed="22"/>
      </right>
      <top style="hair">
        <color indexed="22"/>
      </top>
      <bottom style="hair">
        <color indexed="22"/>
      </bottom>
      <diagonal/>
    </border>
    <border>
      <left style="hair">
        <color indexed="63"/>
      </left>
      <right style="hair">
        <color indexed="63"/>
      </right>
      <top style="hair">
        <color indexed="63"/>
      </top>
      <bottom style="hair">
        <color indexed="63"/>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style="hair">
        <color indexed="64"/>
      </left>
      <right style="hair">
        <color indexed="64"/>
      </right>
      <top style="mediumDashed">
        <color indexed="64"/>
      </top>
      <bottom style="dotted">
        <color indexed="64"/>
      </bottom>
      <diagonal/>
    </border>
    <border>
      <left/>
      <right style="hair">
        <color indexed="64"/>
      </right>
      <top style="mediumDashed">
        <color indexed="64"/>
      </top>
      <bottom style="dotted">
        <color indexed="64"/>
      </bottom>
      <diagonal/>
    </border>
    <border>
      <left/>
      <right style="hair">
        <color auto="1"/>
      </right>
      <top style="dotted">
        <color indexed="64"/>
      </top>
      <bottom style="mediumDashed">
        <color indexed="64"/>
      </bottom>
      <diagonal/>
    </border>
    <border>
      <left style="medium">
        <color auto="1"/>
      </left>
      <right style="medium">
        <color auto="1"/>
      </right>
      <top style="medium">
        <color auto="1"/>
      </top>
      <bottom style="medium">
        <color auto="1"/>
      </bottom>
      <diagonal/>
    </border>
    <border>
      <left style="hair">
        <color indexed="64"/>
      </left>
      <right style="hair">
        <color indexed="64"/>
      </right>
      <top/>
      <bottom style="dotted">
        <color indexed="64"/>
      </bottom>
      <diagonal/>
    </border>
    <border>
      <left style="medium">
        <color auto="1"/>
      </left>
      <right/>
      <top style="medium">
        <color auto="1"/>
      </top>
      <bottom style="medium">
        <color auto="1"/>
      </bottom>
      <diagonal/>
    </border>
    <border>
      <left style="hair">
        <color indexed="64"/>
      </left>
      <right/>
      <top style="medium">
        <color auto="1"/>
      </top>
      <bottom style="medium">
        <color auto="1"/>
      </bottom>
      <diagonal/>
    </border>
    <border>
      <left/>
      <right/>
      <top style="medium">
        <color auto="1"/>
      </top>
      <bottom style="medium">
        <color auto="1"/>
      </bottom>
      <diagonal/>
    </border>
    <border>
      <left style="hair">
        <color indexed="64"/>
      </left>
      <right style="medium">
        <color auto="1"/>
      </right>
      <top style="medium">
        <color auto="1"/>
      </top>
      <bottom style="medium">
        <color auto="1"/>
      </bottom>
      <diagonal/>
    </border>
    <border>
      <left style="hair">
        <color auto="1"/>
      </left>
      <right/>
      <top style="dotted">
        <color indexed="64"/>
      </top>
      <bottom/>
      <diagonal/>
    </border>
    <border>
      <left/>
      <right style="hair">
        <color auto="1"/>
      </right>
      <top style="dotted">
        <color indexed="64"/>
      </top>
      <bottom/>
      <diagonal/>
    </border>
    <border>
      <left style="medium">
        <color auto="1"/>
      </left>
      <right style="hair">
        <color indexed="64"/>
      </right>
      <top style="medium">
        <color auto="1"/>
      </top>
      <bottom style="medium">
        <color auto="1"/>
      </bottom>
      <diagonal/>
    </border>
    <border>
      <left/>
      <right style="hair">
        <color indexed="64"/>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hair">
        <color indexed="64"/>
      </right>
      <top/>
      <bottom style="dotted">
        <color indexed="64"/>
      </bottom>
      <diagonal/>
    </border>
    <border>
      <left style="hair">
        <color indexed="64"/>
      </left>
      <right style="medium">
        <color indexed="64"/>
      </right>
      <top/>
      <bottom style="dotted">
        <color indexed="64"/>
      </bottom>
      <diagonal/>
    </border>
    <border>
      <left style="medium">
        <color indexed="64"/>
      </left>
      <right style="hair">
        <color indexed="64"/>
      </right>
      <top style="dotted">
        <color indexed="64"/>
      </top>
      <bottom style="mediumDashed">
        <color indexed="64"/>
      </bottom>
      <diagonal/>
    </border>
    <border>
      <left style="hair">
        <color indexed="64"/>
      </left>
      <right style="medium">
        <color indexed="64"/>
      </right>
      <top style="dotted">
        <color indexed="64"/>
      </top>
      <bottom style="mediumDashed">
        <color indexed="64"/>
      </bottom>
      <diagonal/>
    </border>
    <border>
      <left style="medium">
        <color indexed="64"/>
      </left>
      <right style="hair">
        <color indexed="64"/>
      </right>
      <top style="mediumDashed">
        <color indexed="64"/>
      </top>
      <bottom style="dotted">
        <color indexed="64"/>
      </bottom>
      <diagonal/>
    </border>
    <border>
      <left style="hair">
        <color indexed="64"/>
      </left>
      <right style="medium">
        <color indexed="64"/>
      </right>
      <top style="mediumDashed">
        <color indexed="64"/>
      </top>
      <bottom style="dotted">
        <color indexed="64"/>
      </bottom>
      <diagonal/>
    </border>
    <border>
      <left style="medium">
        <color indexed="64"/>
      </left>
      <right style="hair">
        <color indexed="64"/>
      </right>
      <top style="dotted">
        <color indexed="64"/>
      </top>
      <bottom/>
      <diagonal/>
    </border>
    <border>
      <left style="hair">
        <color indexed="64"/>
      </left>
      <right style="medium">
        <color indexed="64"/>
      </right>
      <top style="dotted">
        <color indexed="64"/>
      </top>
      <bottom/>
      <diagonal/>
    </border>
    <border>
      <left style="medium">
        <color indexed="64"/>
      </left>
      <right style="hair">
        <color indexed="64"/>
      </right>
      <top style="dotted">
        <color indexed="64"/>
      </top>
      <bottom style="medium">
        <color indexed="64"/>
      </bottom>
      <diagonal/>
    </border>
    <border>
      <left style="hair">
        <color auto="1"/>
      </left>
      <right/>
      <top style="dotted">
        <color indexed="64"/>
      </top>
      <bottom style="medium">
        <color indexed="64"/>
      </bottom>
      <diagonal/>
    </border>
    <border>
      <left/>
      <right style="hair">
        <color auto="1"/>
      </right>
      <top style="dotted">
        <color indexed="64"/>
      </top>
      <bottom style="medium">
        <color indexed="64"/>
      </bottom>
      <diagonal/>
    </border>
    <border>
      <left style="hair">
        <color indexed="64"/>
      </left>
      <right style="medium">
        <color indexed="64"/>
      </right>
      <top style="dott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medium">
        <color auto="1"/>
      </top>
      <bottom style="medium">
        <color auto="1"/>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mediumDashed">
        <color indexed="64"/>
      </bottom>
      <diagonal/>
    </border>
    <border>
      <left style="dotted">
        <color indexed="64"/>
      </left>
      <right style="dotted">
        <color indexed="64"/>
      </right>
      <top style="mediumDash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medium">
        <color auto="1"/>
      </top>
      <bottom style="dotted">
        <color indexed="64"/>
      </bottom>
      <diagonal/>
    </border>
    <border>
      <left style="medium">
        <color indexed="64"/>
      </left>
      <right style="dotted">
        <color indexed="64"/>
      </right>
      <top style="medium">
        <color indexed="64"/>
      </top>
      <bottom style="medium">
        <color auto="1"/>
      </bottom>
      <diagonal/>
    </border>
    <border>
      <left style="dotted">
        <color indexed="64"/>
      </left>
      <right style="medium">
        <color indexed="64"/>
      </right>
      <top style="medium">
        <color indexed="64"/>
      </top>
      <bottom style="medium">
        <color auto="1"/>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mediumDashed">
        <color indexed="64"/>
      </bottom>
      <diagonal/>
    </border>
    <border>
      <left style="dotted">
        <color indexed="64"/>
      </left>
      <right style="medium">
        <color indexed="64"/>
      </right>
      <top style="dotted">
        <color indexed="64"/>
      </top>
      <bottom style="mediumDashed">
        <color indexed="64"/>
      </bottom>
      <diagonal/>
    </border>
    <border>
      <left style="medium">
        <color indexed="64"/>
      </left>
      <right style="dotted">
        <color indexed="64"/>
      </right>
      <top style="mediumDashed">
        <color indexed="64"/>
      </top>
      <bottom style="dotted">
        <color indexed="64"/>
      </bottom>
      <diagonal/>
    </border>
    <border>
      <left style="dotted">
        <color indexed="64"/>
      </left>
      <right style="medium">
        <color indexed="64"/>
      </right>
      <top style="mediumDashed">
        <color indexed="64"/>
      </top>
      <bottom style="dotted">
        <color indexed="64"/>
      </bottom>
      <diagonal/>
    </border>
    <border>
      <left style="medium">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auto="1"/>
      </top>
      <bottom style="dotted">
        <color indexed="64"/>
      </bottom>
      <diagonal/>
    </border>
    <border>
      <left style="dotted">
        <color indexed="64"/>
      </left>
      <right style="medium">
        <color indexed="64"/>
      </right>
      <top style="medium">
        <color auto="1"/>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hair">
        <color indexed="64"/>
      </left>
      <right/>
      <top style="mediumDashDot">
        <color indexed="64"/>
      </top>
      <bottom style="dotted">
        <color indexed="64"/>
      </bottom>
      <diagonal/>
    </border>
    <border>
      <left style="medium">
        <color indexed="64"/>
      </left>
      <right style="dotted">
        <color indexed="64"/>
      </right>
      <top style="mediumDashDot">
        <color indexed="64"/>
      </top>
      <bottom style="dotted">
        <color indexed="64"/>
      </bottom>
      <diagonal/>
    </border>
    <border>
      <left style="dotted">
        <color indexed="64"/>
      </left>
      <right style="dotted">
        <color indexed="64"/>
      </right>
      <top style="mediumDashDot">
        <color indexed="64"/>
      </top>
      <bottom style="dotted">
        <color indexed="64"/>
      </bottom>
      <diagonal/>
    </border>
    <border>
      <left style="dotted">
        <color indexed="64"/>
      </left>
      <right style="medium">
        <color indexed="64"/>
      </right>
      <top style="mediumDashDot">
        <color indexed="64"/>
      </top>
      <bottom style="dotted">
        <color indexed="64"/>
      </bottom>
      <diagonal/>
    </border>
    <border>
      <left style="hair">
        <color auto="1"/>
      </left>
      <right/>
      <top style="dotted">
        <color indexed="64"/>
      </top>
      <bottom style="mediumDashDot">
        <color indexed="64"/>
      </bottom>
      <diagonal/>
    </border>
    <border>
      <left style="medium">
        <color indexed="64"/>
      </left>
      <right style="dotted">
        <color indexed="64"/>
      </right>
      <top style="dotted">
        <color indexed="64"/>
      </top>
      <bottom style="mediumDashDot">
        <color indexed="64"/>
      </bottom>
      <diagonal/>
    </border>
    <border>
      <left style="dotted">
        <color indexed="64"/>
      </left>
      <right style="dotted">
        <color indexed="64"/>
      </right>
      <top style="dotted">
        <color indexed="64"/>
      </top>
      <bottom style="mediumDashDot">
        <color indexed="64"/>
      </bottom>
      <diagonal/>
    </border>
    <border>
      <left style="dotted">
        <color indexed="64"/>
      </left>
      <right style="medium">
        <color indexed="64"/>
      </right>
      <top style="dotted">
        <color indexed="64"/>
      </top>
      <bottom style="mediumDashDot">
        <color indexed="64"/>
      </bottom>
      <diagonal/>
    </border>
    <border>
      <left style="hair">
        <color indexed="64"/>
      </left>
      <right/>
      <top style="medium">
        <color indexed="64"/>
      </top>
      <bottom style="dotted">
        <color indexed="64"/>
      </bottom>
      <diagonal/>
    </border>
    <border>
      <left style="dotted">
        <color auto="1"/>
      </left>
      <right style="dotted">
        <color auto="1"/>
      </right>
      <top style="dotted">
        <color auto="1"/>
      </top>
      <bottom style="dotted">
        <color auto="1"/>
      </bottom>
      <diagonal/>
    </border>
    <border>
      <left style="medium">
        <color indexed="64"/>
      </left>
      <right style="dashed">
        <color auto="1"/>
      </right>
      <top style="medium">
        <color indexed="64"/>
      </top>
      <bottom style="medium">
        <color indexed="64"/>
      </bottom>
      <diagonal/>
    </border>
    <border>
      <left style="medium">
        <color indexed="64"/>
      </left>
      <right style="dotted">
        <color auto="1"/>
      </right>
      <top style="dotted">
        <color auto="1"/>
      </top>
      <bottom style="dotted">
        <color auto="1"/>
      </bottom>
      <diagonal/>
    </border>
    <border>
      <left style="dotted">
        <color auto="1"/>
      </left>
      <right style="medium">
        <color indexed="64"/>
      </right>
      <top style="dotted">
        <color auto="1"/>
      </top>
      <bottom style="dotted">
        <color auto="1"/>
      </bottom>
      <diagonal/>
    </border>
    <border>
      <left style="dotted">
        <color indexed="64"/>
      </left>
      <right/>
      <top style="medium">
        <color auto="1"/>
      </top>
      <bottom style="medium">
        <color auto="1"/>
      </bottom>
      <diagonal/>
    </border>
    <border>
      <left style="dotted">
        <color auto="1"/>
      </left>
      <right/>
      <top style="dotted">
        <color auto="1"/>
      </top>
      <bottom style="dotted">
        <color auto="1"/>
      </bottom>
      <diagonal/>
    </border>
    <border>
      <left style="dotted">
        <color indexed="64"/>
      </left>
      <right/>
      <top style="dotted">
        <color indexed="64"/>
      </top>
      <bottom style="mediumDashDot">
        <color indexed="64"/>
      </bottom>
      <diagonal/>
    </border>
    <border>
      <left style="dotted">
        <color indexed="64"/>
      </left>
      <right/>
      <top style="mediumDashDot">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auto="1"/>
      </top>
      <bottom style="dotted">
        <color auto="1"/>
      </bottom>
      <diagonal/>
    </border>
    <border>
      <left style="medium">
        <color indexed="64"/>
      </left>
      <right style="medium">
        <color indexed="64"/>
      </right>
      <top style="dotted">
        <color indexed="64"/>
      </top>
      <bottom style="mediumDashDot">
        <color indexed="64"/>
      </bottom>
      <diagonal/>
    </border>
    <border>
      <left style="medium">
        <color indexed="64"/>
      </left>
      <right style="medium">
        <color indexed="64"/>
      </right>
      <top style="mediumDashDot">
        <color indexed="64"/>
      </top>
      <bottom style="dotted">
        <color indexed="64"/>
      </bottom>
      <diagonal/>
    </border>
    <border>
      <left/>
      <right/>
      <top style="dotted">
        <color indexed="64"/>
      </top>
      <bottom style="mediumDashed">
        <color indexed="64"/>
      </bottom>
      <diagonal/>
    </border>
    <border>
      <left style="hair">
        <color indexed="64"/>
      </left>
      <right/>
      <top style="mediumDashed">
        <color indexed="64"/>
      </top>
      <bottom style="dotted">
        <color indexed="64"/>
      </bottom>
      <diagonal/>
    </border>
    <border>
      <left/>
      <right/>
      <top style="mediumDashed">
        <color indexed="64"/>
      </top>
      <bottom style="dotted">
        <color indexed="64"/>
      </bottom>
      <diagonal/>
    </border>
    <border>
      <left/>
      <right/>
      <top style="dotted">
        <color indexed="64"/>
      </top>
      <bottom style="medium">
        <color indexed="64"/>
      </bottom>
      <diagonal/>
    </border>
    <border>
      <left style="hair">
        <color indexed="64"/>
      </left>
      <right style="hair">
        <color indexed="64"/>
      </right>
      <top style="medium">
        <color auto="1"/>
      </top>
      <bottom style="medium">
        <color auto="1"/>
      </bottom>
      <diagonal/>
    </border>
  </borders>
  <cellStyleXfs count="41">
    <xf numFmtId="0" fontId="0" fillId="0" borderId="0">
      <protection locked="0"/>
    </xf>
    <xf numFmtId="9" fontId="13" fillId="0" borderId="0" applyFill="0" applyBorder="0" applyAlignment="0" applyProtection="0"/>
    <xf numFmtId="0" fontId="13" fillId="0" borderId="0"/>
    <xf numFmtId="0" fontId="1" fillId="0" borderId="0" applyBorder="0">
      <protection locked="0"/>
    </xf>
    <xf numFmtId="9" fontId="27" fillId="0" borderId="0" applyFont="0" applyFill="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4" borderId="0" applyNumberFormat="0" applyBorder="0" applyAlignment="0" applyProtection="0"/>
    <xf numFmtId="0" fontId="30" fillId="16" borderId="19" applyNumberFormat="0" applyAlignment="0" applyProtection="0"/>
    <xf numFmtId="168" fontId="13" fillId="0" borderId="0" applyFill="0" applyBorder="0" applyAlignment="0" applyProtection="0"/>
    <xf numFmtId="0" fontId="13" fillId="17" borderId="20" applyNumberFormat="0" applyAlignment="0" applyProtection="0"/>
    <xf numFmtId="168" fontId="13" fillId="0" borderId="0" applyFill="0" applyBorder="0" applyAlignment="0" applyProtection="0"/>
    <xf numFmtId="0" fontId="13" fillId="0" borderId="0" applyNumberFormat="0" applyFill="0" applyBorder="0" applyProtection="0">
      <alignment horizontal="center"/>
    </xf>
    <xf numFmtId="0" fontId="31" fillId="11" borderId="19" applyNumberFormat="0" applyAlignment="0" applyProtection="0"/>
    <xf numFmtId="0" fontId="37" fillId="0" borderId="0" applyNumberFormat="0" applyFill="0" applyBorder="0" applyAlignment="0" applyProtection="0"/>
    <xf numFmtId="164" fontId="13" fillId="0" borderId="0" applyFill="0" applyBorder="0" applyAlignment="0" applyProtection="0"/>
    <xf numFmtId="164" fontId="13" fillId="0" borderId="0" applyFont="0" applyFill="0" applyBorder="0" applyAlignment="0" applyProtection="0"/>
    <xf numFmtId="0" fontId="32" fillId="0" borderId="0"/>
    <xf numFmtId="9" fontId="13" fillId="0" borderId="0" applyFont="0" applyFill="0" applyBorder="0" applyAlignment="0" applyProtection="0"/>
    <xf numFmtId="0" fontId="33" fillId="0" borderId="0" applyNumberFormat="0" applyFill="0" applyBorder="0" applyAlignment="0" applyProtection="0"/>
    <xf numFmtId="169" fontId="33" fillId="0" borderId="0" applyFill="0" applyBorder="0" applyAlignment="0" applyProtection="0"/>
    <xf numFmtId="0" fontId="34" fillId="16" borderId="2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13" fillId="0" borderId="0" applyNumberFormat="0" applyFill="0" applyBorder="0" applyProtection="0">
      <alignment horizontal="center" textRotation="90"/>
    </xf>
    <xf numFmtId="164" fontId="41" fillId="0" borderId="0" applyFont="0" applyFill="0" applyBorder="0" applyAlignment="0" applyProtection="0"/>
    <xf numFmtId="0" fontId="27" fillId="0" borderId="0">
      <protection locked="0"/>
    </xf>
    <xf numFmtId="0" fontId="43" fillId="0" borderId="0" applyNumberFormat="0" applyFill="0" applyBorder="0" applyAlignment="0" applyProtection="0">
      <protection locked="0"/>
    </xf>
    <xf numFmtId="9" fontId="27" fillId="0" borderId="0" applyFont="0" applyFill="0" applyBorder="0" applyAlignment="0" applyProtection="0"/>
    <xf numFmtId="164" fontId="27" fillId="0" borderId="0" applyFont="0" applyFill="0" applyBorder="0" applyAlignment="0" applyProtection="0"/>
    <xf numFmtId="0" fontId="64" fillId="0" borderId="0">
      <protection locked="0"/>
    </xf>
    <xf numFmtId="0" fontId="84" fillId="29" borderId="0">
      <alignment wrapText="1"/>
    </xf>
    <xf numFmtId="0" fontId="84" fillId="0" borderId="0">
      <alignment wrapText="1"/>
    </xf>
    <xf numFmtId="0" fontId="84" fillId="0" borderId="0">
      <alignment wrapText="1"/>
    </xf>
    <xf numFmtId="0" fontId="84" fillId="0" borderId="0">
      <alignment wrapText="1"/>
    </xf>
    <xf numFmtId="171" fontId="84" fillId="0" borderId="0">
      <alignment wrapText="1"/>
    </xf>
  </cellStyleXfs>
  <cellXfs count="357">
    <xf numFmtId="0" fontId="0" fillId="0" borderId="0" xfId="0">
      <protection locked="0"/>
    </xf>
    <xf numFmtId="0" fontId="0" fillId="0" borderId="0" xfId="0">
      <protection locked="0"/>
    </xf>
    <xf numFmtId="0" fontId="5" fillId="0" borderId="0" xfId="0" applyFont="1">
      <protection locked="0"/>
    </xf>
    <xf numFmtId="0" fontId="3" fillId="0" borderId="3" xfId="0" applyFont="1" applyBorder="1">
      <protection locked="0"/>
    </xf>
    <xf numFmtId="0" fontId="3" fillId="0" borderId="0" xfId="0" applyFont="1">
      <protection locked="0"/>
    </xf>
    <xf numFmtId="0" fontId="3" fillId="3" borderId="0" xfId="0" applyFont="1" applyFill="1">
      <protection locked="0"/>
    </xf>
    <xf numFmtId="0" fontId="3" fillId="5" borderId="0" xfId="0" applyFont="1" applyFill="1">
      <protection locked="0"/>
    </xf>
    <xf numFmtId="0" fontId="3" fillId="0" borderId="1" xfId="0" applyFont="1" applyBorder="1">
      <protection locked="0"/>
    </xf>
    <xf numFmtId="0" fontId="3" fillId="0" borderId="2" xfId="0" applyFont="1" applyBorder="1">
      <protection locked="0"/>
    </xf>
    <xf numFmtId="0" fontId="3" fillId="0" borderId="4" xfId="0" applyFont="1" applyBorder="1">
      <protection locked="0"/>
    </xf>
    <xf numFmtId="0" fontId="3" fillId="3" borderId="5" xfId="0" applyFont="1" applyFill="1" applyBorder="1">
      <protection locked="0"/>
    </xf>
    <xf numFmtId="0" fontId="3" fillId="3" borderId="6" xfId="0" applyFont="1" applyFill="1" applyBorder="1">
      <protection locked="0"/>
    </xf>
    <xf numFmtId="0" fontId="3" fillId="5" borderId="6" xfId="0" applyFont="1" applyFill="1" applyBorder="1">
      <protection locked="0"/>
    </xf>
    <xf numFmtId="0" fontId="3" fillId="0" borderId="6" xfId="0" applyFont="1" applyBorder="1">
      <protection locked="0"/>
    </xf>
    <xf numFmtId="0" fontId="3" fillId="0" borderId="7" xfId="0" applyFont="1" applyBorder="1">
      <protection locked="0"/>
    </xf>
    <xf numFmtId="0" fontId="3" fillId="0" borderId="8" xfId="0" applyFont="1" applyBorder="1">
      <protection locked="0"/>
    </xf>
    <xf numFmtId="0" fontId="3" fillId="3" borderId="8" xfId="0" applyFont="1" applyFill="1" applyBorder="1">
      <protection locked="0"/>
    </xf>
    <xf numFmtId="0" fontId="3" fillId="3" borderId="1" xfId="0" applyFont="1" applyFill="1" applyBorder="1">
      <protection locked="0"/>
    </xf>
    <xf numFmtId="49" fontId="6" fillId="0" borderId="0" xfId="0" applyNumberFormat="1" applyFont="1" applyAlignment="1">
      <alignment horizontal="left" vertical="center"/>
      <protection locked="0"/>
    </xf>
    <xf numFmtId="0" fontId="0" fillId="0" borderId="0" xfId="0">
      <protection locked="0"/>
    </xf>
    <xf numFmtId="0" fontId="17" fillId="0" borderId="0" xfId="2" applyFont="1" applyFill="1"/>
    <xf numFmtId="9" fontId="21" fillId="0" borderId="10" xfId="1" applyFont="1" applyFill="1" applyBorder="1" applyAlignment="1">
      <alignment horizontal="right" vertical="center" wrapText="1"/>
    </xf>
    <xf numFmtId="9" fontId="21" fillId="0" borderId="11" xfId="1" applyFont="1" applyFill="1" applyBorder="1" applyAlignment="1">
      <alignment horizontal="right" vertical="center" wrapText="1"/>
    </xf>
    <xf numFmtId="9" fontId="21" fillId="0" borderId="12" xfId="1" applyFont="1" applyFill="1" applyBorder="1" applyAlignment="1">
      <alignment horizontal="right" vertical="center" wrapText="1"/>
    </xf>
    <xf numFmtId="0" fontId="24" fillId="8" borderId="0" xfId="2" applyFont="1" applyFill="1"/>
    <xf numFmtId="9" fontId="21" fillId="0" borderId="16" xfId="1" applyFont="1" applyFill="1" applyBorder="1" applyAlignment="1">
      <alignment horizontal="right" vertical="center" wrapText="1"/>
    </xf>
    <xf numFmtId="9" fontId="21" fillId="0" borderId="17" xfId="1" applyFont="1" applyFill="1" applyBorder="1" applyAlignment="1">
      <alignment horizontal="right" vertical="center" wrapText="1"/>
    </xf>
    <xf numFmtId="9" fontId="21" fillId="0" borderId="18" xfId="1" applyFont="1" applyFill="1" applyBorder="1" applyAlignment="1">
      <alignment horizontal="right" vertical="center" wrapText="1"/>
    </xf>
    <xf numFmtId="0" fontId="13" fillId="0" borderId="0" xfId="2"/>
    <xf numFmtId="49" fontId="39" fillId="0" borderId="0" xfId="2" applyNumberFormat="1" applyFont="1" applyFill="1" applyBorder="1" applyAlignment="1">
      <alignment horizontal="left" vertical="center"/>
    </xf>
    <xf numFmtId="0" fontId="38" fillId="0" borderId="0" xfId="2" applyFont="1" applyFill="1" applyAlignment="1"/>
    <xf numFmtId="0" fontId="17" fillId="0" borderId="0" xfId="2" applyFont="1" applyFill="1" applyAlignment="1"/>
    <xf numFmtId="0" fontId="13" fillId="0" borderId="0" xfId="2" applyFill="1"/>
    <xf numFmtId="0" fontId="40" fillId="0" borderId="0" xfId="2" applyFont="1" applyFill="1" applyAlignment="1"/>
    <xf numFmtId="0" fontId="17" fillId="0" borderId="0" xfId="2" applyFont="1" applyAlignment="1">
      <alignment vertical="center"/>
    </xf>
    <xf numFmtId="165" fontId="13" fillId="0" borderId="0" xfId="2" applyNumberFormat="1"/>
    <xf numFmtId="0" fontId="27" fillId="0" borderId="0" xfId="31">
      <protection locked="0"/>
    </xf>
    <xf numFmtId="0" fontId="49" fillId="7" borderId="0" xfId="2" applyFont="1" applyFill="1"/>
    <xf numFmtId="0" fontId="49" fillId="8" borderId="0" xfId="2" applyFont="1" applyFill="1"/>
    <xf numFmtId="0" fontId="9" fillId="0" borderId="0" xfId="31" applyFont="1" applyFill="1" applyBorder="1" applyAlignment="1">
      <alignment vertical="center"/>
      <protection locked="0"/>
    </xf>
    <xf numFmtId="170" fontId="10" fillId="0" borderId="0" xfId="30" applyNumberFormat="1" applyFont="1" applyFill="1" applyBorder="1" applyAlignment="1" applyProtection="1">
      <alignment horizontal="right" vertical="center"/>
      <protection locked="0"/>
    </xf>
    <xf numFmtId="170" fontId="11" fillId="0" borderId="0" xfId="30" applyNumberFormat="1" applyFont="1" applyFill="1" applyBorder="1" applyAlignment="1" applyProtection="1">
      <alignment horizontal="right" vertical="center"/>
      <protection locked="0"/>
    </xf>
    <xf numFmtId="0" fontId="27" fillId="0" borderId="23" xfId="31" applyFont="1" applyBorder="1" applyAlignment="1">
      <alignment horizontal="center" vertical="center" wrapText="1" shrinkToFit="1"/>
      <protection locked="0"/>
    </xf>
    <xf numFmtId="0" fontId="42" fillId="0" borderId="0" xfId="2" applyFont="1" applyFill="1" applyBorder="1" applyAlignment="1">
      <alignment horizontal="left" vertical="center"/>
    </xf>
    <xf numFmtId="0" fontId="42" fillId="0" borderId="0" xfId="2" applyFont="1"/>
    <xf numFmtId="3" fontId="53" fillId="0" borderId="22" xfId="31" applyNumberFormat="1" applyFont="1" applyBorder="1">
      <protection locked="0"/>
    </xf>
    <xf numFmtId="3" fontId="52" fillId="0" borderId="22" xfId="31" applyNumberFormat="1" applyFont="1" applyBorder="1">
      <protection locked="0"/>
    </xf>
    <xf numFmtId="3" fontId="52" fillId="4" borderId="22" xfId="31" applyNumberFormat="1" applyFont="1" applyFill="1" applyBorder="1">
      <protection locked="0"/>
    </xf>
    <xf numFmtId="9" fontId="20" fillId="0" borderId="0" xfId="4" applyFont="1" applyFill="1" applyAlignment="1">
      <alignment horizontal="left"/>
    </xf>
    <xf numFmtId="9" fontId="16" fillId="0" borderId="0" xfId="4" applyFont="1" applyFill="1" applyAlignment="1">
      <alignment horizontal="left"/>
    </xf>
    <xf numFmtId="9" fontId="24" fillId="8" borderId="0" xfId="4" applyFont="1" applyFill="1"/>
    <xf numFmtId="0" fontId="7" fillId="0" borderId="0" xfId="0" applyFont="1" applyBorder="1" applyAlignment="1">
      <protection locked="0"/>
    </xf>
    <xf numFmtId="0" fontId="13" fillId="0" borderId="0" xfId="2" applyFont="1" applyFill="1" applyBorder="1" applyAlignment="1"/>
    <xf numFmtId="0" fontId="13" fillId="0" borderId="0" xfId="2" applyFill="1" applyBorder="1"/>
    <xf numFmtId="0" fontId="53" fillId="0" borderId="8" xfId="31" applyFont="1" applyBorder="1" applyAlignment="1">
      <alignment horizontal="center" vertical="center" wrapText="1" shrinkToFit="1"/>
      <protection locked="0"/>
    </xf>
    <xf numFmtId="0" fontId="52" fillId="0" borderId="8" xfId="31" applyFont="1" applyBorder="1" applyAlignment="1">
      <alignment horizontal="center" vertical="center" wrapText="1" shrinkToFit="1"/>
      <protection locked="0"/>
    </xf>
    <xf numFmtId="0" fontId="52" fillId="0" borderId="7" xfId="31" applyFont="1" applyBorder="1" applyAlignment="1">
      <alignment horizontal="center" vertical="center" wrapText="1" shrinkToFit="1"/>
      <protection locked="0"/>
    </xf>
    <xf numFmtId="0" fontId="40" fillId="0" borderId="24" xfId="2" applyFont="1" applyFill="1" applyBorder="1" applyAlignment="1"/>
    <xf numFmtId="0" fontId="13" fillId="0" borderId="24" xfId="2" applyBorder="1"/>
    <xf numFmtId="0" fontId="13" fillId="0" borderId="26" xfId="2" applyBorder="1"/>
    <xf numFmtId="0" fontId="13" fillId="0" borderId="27" xfId="2" applyBorder="1"/>
    <xf numFmtId="0" fontId="13" fillId="0" borderId="0" xfId="2" applyBorder="1"/>
    <xf numFmtId="0" fontId="13" fillId="0" borderId="28" xfId="2" applyBorder="1"/>
    <xf numFmtId="0" fontId="63" fillId="0" borderId="30" xfId="2" applyFont="1" applyBorder="1" applyAlignment="1">
      <alignment vertical="center"/>
    </xf>
    <xf numFmtId="0" fontId="63" fillId="0" borderId="31" xfId="2" applyFont="1" applyBorder="1" applyAlignment="1">
      <alignment vertical="center"/>
    </xf>
    <xf numFmtId="0" fontId="63" fillId="0" borderId="29" xfId="2" applyFont="1" applyBorder="1" applyAlignment="1">
      <alignment vertical="center"/>
    </xf>
    <xf numFmtId="9" fontId="13" fillId="0" borderId="0" xfId="4" applyFont="1"/>
    <xf numFmtId="3" fontId="13" fillId="0" borderId="0" xfId="2" applyNumberFormat="1"/>
    <xf numFmtId="9" fontId="10" fillId="0" borderId="0" xfId="33" applyFont="1" applyFill="1" applyBorder="1" applyAlignment="1" applyProtection="1">
      <alignment horizontal="right" vertical="center"/>
      <protection locked="0"/>
    </xf>
    <xf numFmtId="170" fontId="12" fillId="0" borderId="0" xfId="34" applyNumberFormat="1" applyFont="1" applyFill="1" applyBorder="1" applyAlignment="1" applyProtection="1">
      <alignment horizontal="right" vertical="center"/>
      <protection locked="0"/>
    </xf>
    <xf numFmtId="170" fontId="11" fillId="0" borderId="0" xfId="34" applyNumberFormat="1" applyFont="1" applyFill="1" applyBorder="1" applyAlignment="1" applyProtection="1">
      <alignment horizontal="right" vertical="center"/>
      <protection locked="0"/>
    </xf>
    <xf numFmtId="170" fontId="10" fillId="0" borderId="0" xfId="34" applyNumberFormat="1" applyFont="1" applyFill="1" applyBorder="1" applyAlignment="1" applyProtection="1">
      <alignment horizontal="right" vertical="center"/>
      <protection locked="0"/>
    </xf>
    <xf numFmtId="9" fontId="27" fillId="0" borderId="0" xfId="33" applyProtection="1">
      <protection locked="0"/>
    </xf>
    <xf numFmtId="3" fontId="59" fillId="0" borderId="0" xfId="34" applyNumberFormat="1" applyFont="1" applyFill="1" applyBorder="1" applyAlignment="1" applyProtection="1">
      <alignment horizontal="right" vertical="center"/>
      <protection locked="0"/>
    </xf>
    <xf numFmtId="0" fontId="8" fillId="0" borderId="0" xfId="35" applyFont="1" applyBorder="1" applyAlignment="1">
      <alignment vertical="center"/>
      <protection locked="0"/>
    </xf>
    <xf numFmtId="0" fontId="7" fillId="0" borderId="0" xfId="35" applyFont="1" applyBorder="1" applyAlignment="1">
      <protection locked="0"/>
    </xf>
    <xf numFmtId="0" fontId="64" fillId="0" borderId="28" xfId="35" applyBorder="1">
      <protection locked="0"/>
    </xf>
    <xf numFmtId="0" fontId="64" fillId="0" borderId="0" xfId="35" applyBorder="1">
      <protection locked="0"/>
    </xf>
    <xf numFmtId="0" fontId="5" fillId="0" borderId="25" xfId="35" applyFont="1" applyBorder="1" applyAlignment="1">
      <protection locked="0"/>
    </xf>
    <xf numFmtId="0" fontId="65" fillId="0" borderId="0" xfId="2" applyFont="1"/>
    <xf numFmtId="9" fontId="24" fillId="8" borderId="0" xfId="4" applyFont="1" applyFill="1" applyAlignment="1">
      <alignment horizontal="left"/>
    </xf>
    <xf numFmtId="9" fontId="25" fillId="8" borderId="0" xfId="4" applyFont="1" applyFill="1" applyAlignment="1" applyProtection="1">
      <alignment horizontal="left"/>
      <protection locked="0"/>
    </xf>
    <xf numFmtId="1" fontId="27" fillId="0" borderId="0" xfId="33" applyNumberFormat="1" applyProtection="1">
      <protection locked="0"/>
    </xf>
    <xf numFmtId="1" fontId="13" fillId="0" borderId="0" xfId="2" applyNumberFormat="1"/>
    <xf numFmtId="0" fontId="27" fillId="0" borderId="27" xfId="35" applyFont="1" applyBorder="1">
      <protection locked="0"/>
    </xf>
    <xf numFmtId="0" fontId="17" fillId="0" borderId="0" xfId="2" applyFont="1" applyFill="1" applyBorder="1" applyAlignment="1">
      <alignment vertical="center"/>
    </xf>
    <xf numFmtId="9" fontId="13" fillId="0" borderId="0" xfId="4" applyFont="1" applyFill="1" applyBorder="1"/>
    <xf numFmtId="9" fontId="27" fillId="0" borderId="0" xfId="4" applyFill="1" applyBorder="1" applyProtection="1">
      <protection locked="0"/>
    </xf>
    <xf numFmtId="9" fontId="20" fillId="0" borderId="0" xfId="4" applyFont="1" applyFill="1"/>
    <xf numFmtId="9" fontId="16" fillId="0" borderId="0" xfId="4" applyFont="1" applyFill="1"/>
    <xf numFmtId="0" fontId="17" fillId="0" borderId="0" xfId="2" applyFont="1"/>
    <xf numFmtId="170" fontId="69" fillId="0" borderId="0" xfId="30" applyNumberFormat="1" applyFont="1" applyFill="1" applyBorder="1" applyAlignment="1" applyProtection="1">
      <alignment horizontal="right" vertical="center"/>
      <protection locked="0"/>
    </xf>
    <xf numFmtId="165" fontId="17" fillId="0" borderId="0" xfId="2" applyNumberFormat="1" applyFont="1"/>
    <xf numFmtId="0" fontId="13" fillId="0" borderId="0" xfId="2" applyFont="1" applyFill="1" applyBorder="1" applyAlignment="1">
      <alignment horizontal="left" vertical="center"/>
    </xf>
    <xf numFmtId="0" fontId="13" fillId="0" borderId="0" xfId="2" applyFont="1" applyFill="1" applyBorder="1" applyAlignment="1">
      <alignment horizontal="left" vertical="center"/>
    </xf>
    <xf numFmtId="3" fontId="53" fillId="20" borderId="22" xfId="31" applyNumberFormat="1" applyFont="1" applyFill="1" applyBorder="1">
      <protection locked="0"/>
    </xf>
    <xf numFmtId="3" fontId="52" fillId="20" borderId="22" xfId="31" applyNumberFormat="1" applyFont="1" applyFill="1" applyBorder="1">
      <protection locked="0"/>
    </xf>
    <xf numFmtId="0" fontId="54" fillId="20" borderId="45" xfId="35" applyFont="1" applyFill="1" applyBorder="1" applyAlignment="1">
      <alignment vertical="center" wrapText="1"/>
      <protection locked="0"/>
    </xf>
    <xf numFmtId="0" fontId="54" fillId="0" borderId="39" xfId="35" applyFont="1" applyBorder="1" applyAlignment="1">
      <alignment horizontal="center" vertical="center" wrapText="1"/>
      <protection locked="0"/>
    </xf>
    <xf numFmtId="0" fontId="5" fillId="0" borderId="60" xfId="35" applyFont="1" applyBorder="1" applyAlignment="1">
      <protection locked="0"/>
    </xf>
    <xf numFmtId="0" fontId="7" fillId="0" borderId="61" xfId="35" applyFont="1" applyBorder="1" applyAlignment="1">
      <protection locked="0"/>
    </xf>
    <xf numFmtId="0" fontId="17" fillId="0" borderId="61" xfId="2" applyFont="1" applyFill="1" applyBorder="1" applyAlignment="1"/>
    <xf numFmtId="0" fontId="13" fillId="0" borderId="61" xfId="2" applyFill="1" applyBorder="1"/>
    <xf numFmtId="0" fontId="13" fillId="0" borderId="62" xfId="2" applyFill="1" applyBorder="1"/>
    <xf numFmtId="0" fontId="13" fillId="0" borderId="64" xfId="2" applyFill="1" applyBorder="1"/>
    <xf numFmtId="0" fontId="52" fillId="0" borderId="63" xfId="35" applyFont="1" applyBorder="1" applyAlignment="1">
      <protection locked="0"/>
    </xf>
    <xf numFmtId="0" fontId="53" fillId="0" borderId="65" xfId="35" applyFont="1" applyBorder="1" applyAlignment="1">
      <protection locked="0"/>
    </xf>
    <xf numFmtId="0" fontId="7" fillId="0" borderId="66" xfId="35" applyFont="1" applyBorder="1" applyAlignment="1">
      <protection locked="0"/>
    </xf>
    <xf numFmtId="0" fontId="13" fillId="0" borderId="66" xfId="2" applyFont="1" applyFill="1" applyBorder="1" applyAlignment="1"/>
    <xf numFmtId="0" fontId="13" fillId="0" borderId="66" xfId="2" applyFill="1" applyBorder="1"/>
    <xf numFmtId="0" fontId="13" fillId="0" borderId="67" xfId="2" applyFill="1" applyBorder="1"/>
    <xf numFmtId="0" fontId="54" fillId="0" borderId="68" xfId="35" applyFont="1" applyBorder="1" applyAlignment="1">
      <alignment horizontal="center" vertical="center" wrapText="1"/>
      <protection locked="0"/>
    </xf>
    <xf numFmtId="3" fontId="59" fillId="24" borderId="70" xfId="35" applyNumberFormat="1" applyFont="1" applyFill="1" applyBorder="1" applyAlignment="1">
      <alignment horizontal="right" vertical="center"/>
      <protection locked="0"/>
    </xf>
    <xf numFmtId="3" fontId="59" fillId="24" borderId="72" xfId="35" applyNumberFormat="1" applyFont="1" applyFill="1" applyBorder="1" applyAlignment="1">
      <alignment horizontal="right" vertical="center"/>
      <protection locked="0"/>
    </xf>
    <xf numFmtId="3" fontId="59" fillId="21" borderId="68" xfId="34" applyNumberFormat="1" applyFont="1" applyFill="1" applyBorder="1" applyAlignment="1" applyProtection="1">
      <alignment horizontal="right" vertical="center"/>
      <protection locked="0"/>
    </xf>
    <xf numFmtId="3" fontId="59" fillId="20" borderId="68" xfId="34" applyNumberFormat="1" applyFont="1" applyFill="1" applyBorder="1" applyAlignment="1" applyProtection="1">
      <alignment horizontal="right" vertical="center"/>
      <protection locked="0"/>
    </xf>
    <xf numFmtId="3" fontId="60" fillId="24" borderId="70" xfId="35" applyNumberFormat="1" applyFont="1" applyFill="1" applyBorder="1" applyAlignment="1">
      <alignment horizontal="right" vertical="center"/>
      <protection locked="0"/>
    </xf>
    <xf numFmtId="3" fontId="60" fillId="24" borderId="72" xfId="35" applyNumberFormat="1" applyFont="1" applyFill="1" applyBorder="1" applyAlignment="1">
      <alignment horizontal="right" vertical="center"/>
      <protection locked="0"/>
    </xf>
    <xf numFmtId="3" fontId="60" fillId="24" borderId="73" xfId="35" applyNumberFormat="1" applyFont="1" applyFill="1" applyBorder="1" applyAlignment="1">
      <alignment horizontal="right" vertical="center"/>
      <protection locked="0"/>
    </xf>
    <xf numFmtId="3" fontId="59" fillId="24" borderId="73" xfId="35" applyNumberFormat="1" applyFont="1" applyFill="1" applyBorder="1" applyAlignment="1">
      <alignment horizontal="right" vertical="center"/>
      <protection locked="0"/>
    </xf>
    <xf numFmtId="0" fontId="57" fillId="0" borderId="40" xfId="35" applyFont="1" applyBorder="1" applyAlignment="1">
      <alignment horizontal="left" vertical="center" wrapText="1"/>
      <protection locked="0"/>
    </xf>
    <xf numFmtId="0" fontId="4" fillId="20" borderId="40" xfId="35" applyFont="1" applyFill="1" applyBorder="1" applyAlignment="1">
      <alignment vertical="center"/>
      <protection locked="0"/>
    </xf>
    <xf numFmtId="0" fontId="54" fillId="0" borderId="75" xfId="35" applyFont="1" applyBorder="1" applyAlignment="1">
      <alignment horizontal="center" vertical="center" wrapText="1"/>
      <protection locked="0"/>
    </xf>
    <xf numFmtId="0" fontId="54" fillId="0" borderId="76" xfId="35" applyFont="1" applyBorder="1" applyAlignment="1">
      <alignment horizontal="center" vertical="center" wrapText="1"/>
      <protection locked="0"/>
    </xf>
    <xf numFmtId="3" fontId="59" fillId="24" borderId="79" xfId="35" applyNumberFormat="1" applyFont="1" applyFill="1" applyBorder="1" applyAlignment="1">
      <alignment horizontal="right" vertical="center"/>
      <protection locked="0"/>
    </xf>
    <xf numFmtId="3" fontId="59" fillId="24" borderId="80" xfId="35" applyNumberFormat="1" applyFont="1" applyFill="1" applyBorder="1" applyAlignment="1">
      <alignment horizontal="right" vertical="center"/>
      <protection locked="0"/>
    </xf>
    <xf numFmtId="3" fontId="59" fillId="24" borderId="83" xfId="35" applyNumberFormat="1" applyFont="1" applyFill="1" applyBorder="1" applyAlignment="1">
      <alignment horizontal="right" vertical="center"/>
      <protection locked="0"/>
    </xf>
    <xf numFmtId="3" fontId="59" fillId="24" borderId="84" xfId="35" applyNumberFormat="1" applyFont="1" applyFill="1" applyBorder="1" applyAlignment="1">
      <alignment horizontal="right" vertical="center"/>
      <protection locked="0"/>
    </xf>
    <xf numFmtId="3" fontId="59" fillId="21" borderId="75" xfId="34" applyNumberFormat="1" applyFont="1" applyFill="1" applyBorder="1" applyAlignment="1" applyProtection="1">
      <alignment horizontal="right" vertical="center"/>
      <protection locked="0"/>
    </xf>
    <xf numFmtId="3" fontId="59" fillId="21" borderId="76" xfId="34" applyNumberFormat="1" applyFont="1" applyFill="1" applyBorder="1" applyAlignment="1" applyProtection="1">
      <alignment horizontal="right" vertical="center"/>
      <protection locked="0"/>
    </xf>
    <xf numFmtId="3" fontId="59" fillId="20" borderId="75" xfId="34" applyNumberFormat="1" applyFont="1" applyFill="1" applyBorder="1" applyAlignment="1" applyProtection="1">
      <alignment horizontal="right" vertical="center"/>
      <protection locked="0"/>
    </xf>
    <xf numFmtId="3" fontId="59" fillId="20" borderId="76" xfId="34" applyNumberFormat="1" applyFont="1" applyFill="1" applyBorder="1" applyAlignment="1" applyProtection="1">
      <alignment horizontal="right" vertical="center"/>
      <protection locked="0"/>
    </xf>
    <xf numFmtId="3" fontId="59" fillId="24" borderId="87" xfId="35" applyNumberFormat="1" applyFont="1" applyFill="1" applyBorder="1" applyAlignment="1">
      <alignment horizontal="right" vertical="center"/>
      <protection locked="0"/>
    </xf>
    <xf numFmtId="3" fontId="59" fillId="24" borderId="88" xfId="35" applyNumberFormat="1" applyFont="1" applyFill="1" applyBorder="1" applyAlignment="1">
      <alignment horizontal="right" vertical="center"/>
      <protection locked="0"/>
    </xf>
    <xf numFmtId="3" fontId="60" fillId="24" borderId="79" xfId="35" applyNumberFormat="1" applyFont="1" applyFill="1" applyBorder="1" applyAlignment="1">
      <alignment horizontal="right" vertical="center"/>
      <protection locked="0"/>
    </xf>
    <xf numFmtId="3" fontId="60" fillId="24" borderId="80" xfId="35" applyNumberFormat="1" applyFont="1" applyFill="1" applyBorder="1" applyAlignment="1">
      <alignment horizontal="right" vertical="center"/>
      <protection locked="0"/>
    </xf>
    <xf numFmtId="3" fontId="60" fillId="24" borderId="83" xfId="35" applyNumberFormat="1" applyFont="1" applyFill="1" applyBorder="1" applyAlignment="1">
      <alignment horizontal="right" vertical="center"/>
      <protection locked="0"/>
    </xf>
    <xf numFmtId="3" fontId="60" fillId="24" borderId="84" xfId="35" applyNumberFormat="1" applyFont="1" applyFill="1" applyBorder="1" applyAlignment="1">
      <alignment horizontal="right" vertical="center"/>
      <protection locked="0"/>
    </xf>
    <xf numFmtId="3" fontId="60" fillId="24" borderId="87" xfId="35" applyNumberFormat="1" applyFont="1" applyFill="1" applyBorder="1" applyAlignment="1">
      <alignment horizontal="right" vertical="center"/>
      <protection locked="0"/>
    </xf>
    <xf numFmtId="3" fontId="60" fillId="24" borderId="88" xfId="35" applyNumberFormat="1" applyFont="1" applyFill="1" applyBorder="1" applyAlignment="1">
      <alignment horizontal="right" vertical="center"/>
      <protection locked="0"/>
    </xf>
    <xf numFmtId="0" fontId="4" fillId="3" borderId="93" xfId="35" applyFont="1" applyFill="1" applyBorder="1" applyAlignment="1">
      <alignment vertical="center"/>
      <protection locked="0"/>
    </xf>
    <xf numFmtId="0" fontId="4" fillId="3" borderId="43" xfId="35" applyFont="1" applyFill="1" applyBorder="1" applyAlignment="1">
      <alignment vertical="center"/>
      <protection locked="0"/>
    </xf>
    <xf numFmtId="0" fontId="4" fillId="3" borderId="57" xfId="35" applyFont="1" applyFill="1" applyBorder="1" applyAlignment="1">
      <alignment vertical="center"/>
      <protection locked="0"/>
    </xf>
    <xf numFmtId="0" fontId="75" fillId="22" borderId="0" xfId="32" applyFont="1" applyFill="1">
      <protection locked="0"/>
    </xf>
    <xf numFmtId="3" fontId="4" fillId="23" borderId="98" xfId="0" applyNumberFormat="1" applyFont="1" applyFill="1" applyBorder="1" applyAlignment="1">
      <alignment horizontal="right" vertical="center"/>
      <protection locked="0"/>
    </xf>
    <xf numFmtId="3" fontId="68" fillId="23" borderId="98" xfId="0" applyNumberFormat="1" applyFont="1" applyFill="1" applyBorder="1" applyAlignment="1">
      <alignment horizontal="right" vertical="center"/>
      <protection locked="0"/>
    </xf>
    <xf numFmtId="9" fontId="4" fillId="19" borderId="98" xfId="4" applyFont="1" applyFill="1" applyBorder="1"/>
    <xf numFmtId="9" fontId="4" fillId="19" borderId="95" xfId="4" applyFont="1" applyFill="1" applyBorder="1"/>
    <xf numFmtId="0" fontId="7" fillId="0" borderId="61" xfId="0" applyFont="1" applyBorder="1" applyAlignment="1">
      <protection locked="0"/>
    </xf>
    <xf numFmtId="0" fontId="17" fillId="0" borderId="62" xfId="2" applyFont="1" applyFill="1" applyBorder="1"/>
    <xf numFmtId="0" fontId="17" fillId="0" borderId="64" xfId="2" applyFont="1" applyFill="1" applyBorder="1"/>
    <xf numFmtId="0" fontId="52" fillId="0" borderId="63" xfId="0" applyFont="1" applyBorder="1" applyAlignment="1">
      <protection locked="0"/>
    </xf>
    <xf numFmtId="0" fontId="53" fillId="0" borderId="65" xfId="0" applyFont="1" applyBorder="1" applyAlignment="1">
      <protection locked="0"/>
    </xf>
    <xf numFmtId="0" fontId="7" fillId="0" borderId="66" xfId="0" applyFont="1" applyBorder="1" applyAlignment="1">
      <protection locked="0"/>
    </xf>
    <xf numFmtId="0" fontId="17" fillId="0" borderId="67" xfId="2" applyFont="1" applyFill="1" applyBorder="1"/>
    <xf numFmtId="0" fontId="54" fillId="0" borderId="99" xfId="0" applyFont="1" applyBorder="1" applyAlignment="1">
      <alignment horizontal="center" vertical="center" wrapText="1"/>
      <protection locked="0"/>
    </xf>
    <xf numFmtId="0" fontId="54" fillId="0" borderId="68" xfId="0" applyFont="1" applyBorder="1" applyAlignment="1">
      <alignment horizontal="center" vertical="center" wrapText="1"/>
      <protection locked="0"/>
    </xf>
    <xf numFmtId="0" fontId="54" fillId="0" borderId="76" xfId="0" applyFont="1" applyBorder="1" applyAlignment="1">
      <alignment horizontal="center" vertical="center" wrapText="1"/>
      <protection locked="0"/>
    </xf>
    <xf numFmtId="3" fontId="4" fillId="23" borderId="101" xfId="0" applyNumberFormat="1" applyFont="1" applyFill="1" applyBorder="1" applyAlignment="1">
      <alignment horizontal="right" vertical="center"/>
      <protection locked="0"/>
    </xf>
    <xf numFmtId="9" fontId="4" fillId="19" borderId="101" xfId="4" applyFont="1" applyFill="1" applyBorder="1"/>
    <xf numFmtId="9" fontId="4" fillId="19" borderId="96" xfId="4" applyFont="1" applyFill="1" applyBorder="1"/>
    <xf numFmtId="3" fontId="62" fillId="0" borderId="0" xfId="34" applyNumberFormat="1" applyFont="1" applyFill="1" applyBorder="1" applyAlignment="1" applyProtection="1">
      <alignment horizontal="right" vertical="center"/>
      <protection locked="0"/>
    </xf>
    <xf numFmtId="3" fontId="68" fillId="23" borderId="100" xfId="0" applyNumberFormat="1" applyFont="1" applyFill="1" applyBorder="1" applyAlignment="1">
      <alignment horizontal="right" vertical="center"/>
      <protection locked="0"/>
    </xf>
    <xf numFmtId="9" fontId="4" fillId="19" borderId="100" xfId="4" applyFont="1" applyFill="1" applyBorder="1"/>
    <xf numFmtId="9" fontId="4" fillId="19" borderId="94" xfId="4" applyFont="1" applyFill="1" applyBorder="1"/>
    <xf numFmtId="0" fontId="58" fillId="0" borderId="0" xfId="35" applyFont="1" applyFill="1" applyBorder="1" applyAlignment="1">
      <alignment horizontal="center" vertical="center" wrapText="1"/>
      <protection locked="0"/>
    </xf>
    <xf numFmtId="3" fontId="61" fillId="0" borderId="0" xfId="35" applyNumberFormat="1" applyFont="1" applyFill="1" applyBorder="1" applyAlignment="1">
      <alignment horizontal="right" vertical="center"/>
      <protection locked="0"/>
    </xf>
    <xf numFmtId="3" fontId="62" fillId="0" borderId="0" xfId="35" applyNumberFormat="1" applyFont="1" applyFill="1" applyBorder="1" applyAlignment="1">
      <alignment horizontal="right" vertical="center"/>
      <protection locked="0"/>
    </xf>
    <xf numFmtId="3" fontId="66" fillId="0" borderId="0" xfId="34" applyNumberFormat="1" applyFont="1" applyFill="1" applyBorder="1" applyAlignment="1" applyProtection="1">
      <alignment horizontal="right" vertical="center"/>
      <protection locked="0"/>
    </xf>
    <xf numFmtId="3" fontId="61" fillId="0" borderId="0" xfId="34" applyNumberFormat="1" applyFont="1" applyFill="1" applyBorder="1" applyAlignment="1" applyProtection="1">
      <alignment horizontal="right" vertical="center"/>
      <protection locked="0"/>
    </xf>
    <xf numFmtId="3" fontId="68" fillId="23" borderId="103" xfId="0" applyNumberFormat="1" applyFont="1" applyFill="1" applyBorder="1" applyAlignment="1">
      <alignment horizontal="right" vertical="center"/>
      <protection locked="0"/>
    </xf>
    <xf numFmtId="9" fontId="4" fillId="19" borderId="103" xfId="4" applyFont="1" applyFill="1" applyBorder="1"/>
    <xf numFmtId="9" fontId="4" fillId="19" borderId="104" xfId="4" applyFont="1" applyFill="1" applyBorder="1"/>
    <xf numFmtId="0" fontId="58" fillId="0" borderId="37" xfId="0" applyFont="1" applyBorder="1" applyAlignment="1">
      <alignment horizontal="center" vertical="center" wrapText="1"/>
      <protection locked="0"/>
    </xf>
    <xf numFmtId="3" fontId="58" fillId="23" borderId="107" xfId="0" applyNumberFormat="1" applyFont="1" applyFill="1" applyBorder="1" applyAlignment="1">
      <alignment horizontal="right" vertical="center"/>
      <protection locked="0"/>
    </xf>
    <xf numFmtId="9" fontId="54" fillId="19" borderId="107" xfId="4" applyFont="1" applyFill="1" applyBorder="1"/>
    <xf numFmtId="9" fontId="54" fillId="19" borderId="108" xfId="4" applyFont="1" applyFill="1" applyBorder="1"/>
    <xf numFmtId="0" fontId="4" fillId="23" borderId="103" xfId="0" applyFont="1" applyFill="1" applyBorder="1" applyAlignment="1">
      <alignment horizontal="left" vertical="center"/>
      <protection locked="0"/>
    </xf>
    <xf numFmtId="0" fontId="4" fillId="23" borderId="103" xfId="0" applyFont="1" applyFill="1" applyBorder="1" applyAlignment="1">
      <alignment vertical="center"/>
      <protection locked="0"/>
    </xf>
    <xf numFmtId="0" fontId="4" fillId="18" borderId="103" xfId="0" applyFont="1" applyFill="1" applyBorder="1" applyAlignment="1">
      <alignment vertical="center"/>
      <protection locked="0"/>
    </xf>
    <xf numFmtId="0" fontId="4" fillId="18" borderId="104" xfId="0" applyFont="1" applyFill="1" applyBorder="1" applyAlignment="1">
      <alignment vertical="center"/>
      <protection locked="0"/>
    </xf>
    <xf numFmtId="3" fontId="4" fillId="23" borderId="100" xfId="0" applyNumberFormat="1" applyFont="1" applyFill="1" applyBorder="1" applyAlignment="1">
      <alignment horizontal="right" vertical="center"/>
      <protection locked="0"/>
    </xf>
    <xf numFmtId="0" fontId="54" fillId="0" borderId="75" xfId="0" applyFont="1" applyBorder="1" applyAlignment="1">
      <alignment horizontal="center" vertical="center" wrapText="1"/>
      <protection locked="0"/>
    </xf>
    <xf numFmtId="3" fontId="59" fillId="26" borderId="77" xfId="35" applyNumberFormat="1" applyFont="1" applyFill="1" applyBorder="1" applyAlignment="1">
      <alignment horizontal="right" vertical="center"/>
      <protection locked="0"/>
    </xf>
    <xf numFmtId="3" fontId="59" fillId="26" borderId="69" xfId="35" applyNumberFormat="1" applyFont="1" applyFill="1" applyBorder="1" applyAlignment="1">
      <alignment horizontal="right" vertical="center"/>
      <protection locked="0"/>
    </xf>
    <xf numFmtId="3" fontId="59" fillId="26" borderId="78" xfId="35" applyNumberFormat="1" applyFont="1" applyFill="1" applyBorder="1" applyAlignment="1">
      <alignment horizontal="right" vertical="center"/>
      <protection locked="0"/>
    </xf>
    <xf numFmtId="3" fontId="60" fillId="26" borderId="77" xfId="35" applyNumberFormat="1" applyFont="1" applyFill="1" applyBorder="1" applyAlignment="1">
      <alignment horizontal="right" vertical="center"/>
      <protection locked="0"/>
    </xf>
    <xf numFmtId="3" fontId="60" fillId="26" borderId="69" xfId="35" applyNumberFormat="1" applyFont="1" applyFill="1" applyBorder="1" applyAlignment="1">
      <alignment horizontal="right" vertical="center"/>
      <protection locked="0"/>
    </xf>
    <xf numFmtId="3" fontId="60" fillId="26" borderId="78" xfId="35" applyNumberFormat="1" applyFont="1" applyFill="1" applyBorder="1" applyAlignment="1">
      <alignment horizontal="right" vertical="center"/>
      <protection locked="0"/>
    </xf>
    <xf numFmtId="3" fontId="59" fillId="26" borderId="81" xfId="35" applyNumberFormat="1" applyFont="1" applyFill="1" applyBorder="1" applyAlignment="1">
      <alignment horizontal="right" vertical="center"/>
      <protection locked="0"/>
    </xf>
    <xf numFmtId="3" fontId="59" fillId="26" borderId="71" xfId="35" applyNumberFormat="1" applyFont="1" applyFill="1" applyBorder="1" applyAlignment="1">
      <alignment horizontal="right" vertical="center"/>
      <protection locked="0"/>
    </xf>
    <xf numFmtId="3" fontId="59" fillId="26" borderId="82" xfId="35" applyNumberFormat="1" applyFont="1" applyFill="1" applyBorder="1" applyAlignment="1">
      <alignment horizontal="right" vertical="center"/>
      <protection locked="0"/>
    </xf>
    <xf numFmtId="3" fontId="60" fillId="26" borderId="81" xfId="35" applyNumberFormat="1" applyFont="1" applyFill="1" applyBorder="1" applyAlignment="1">
      <alignment horizontal="right" vertical="center"/>
      <protection locked="0"/>
    </xf>
    <xf numFmtId="3" fontId="60" fillId="26" borderId="71" xfId="35" applyNumberFormat="1" applyFont="1" applyFill="1" applyBorder="1" applyAlignment="1">
      <alignment horizontal="right" vertical="center"/>
      <protection locked="0"/>
    </xf>
    <xf numFmtId="3" fontId="60" fillId="26" borderId="82" xfId="35" applyNumberFormat="1" applyFont="1" applyFill="1" applyBorder="1" applyAlignment="1">
      <alignment horizontal="right" vertical="center"/>
      <protection locked="0"/>
    </xf>
    <xf numFmtId="3" fontId="59" fillId="26" borderId="81" xfId="34" applyNumberFormat="1" applyFont="1" applyFill="1" applyBorder="1" applyAlignment="1" applyProtection="1">
      <alignment horizontal="right" vertical="center"/>
      <protection locked="0"/>
    </xf>
    <xf numFmtId="3" fontId="59" fillId="26" borderId="71" xfId="34" applyNumberFormat="1" applyFont="1" applyFill="1" applyBorder="1" applyAlignment="1" applyProtection="1">
      <alignment horizontal="right" vertical="center"/>
      <protection locked="0"/>
    </xf>
    <xf numFmtId="3" fontId="59" fillId="26" borderId="82" xfId="34" applyNumberFormat="1" applyFont="1" applyFill="1" applyBorder="1" applyAlignment="1" applyProtection="1">
      <alignment horizontal="right" vertical="center"/>
      <protection locked="0"/>
    </xf>
    <xf numFmtId="3" fontId="60" fillId="26" borderId="81" xfId="34" applyNumberFormat="1" applyFont="1" applyFill="1" applyBorder="1" applyAlignment="1" applyProtection="1">
      <alignment horizontal="right" vertical="center"/>
      <protection locked="0"/>
    </xf>
    <xf numFmtId="3" fontId="60" fillId="26" borderId="71" xfId="34" applyNumberFormat="1" applyFont="1" applyFill="1" applyBorder="1" applyAlignment="1" applyProtection="1">
      <alignment horizontal="right" vertical="center"/>
      <protection locked="0"/>
    </xf>
    <xf numFmtId="3" fontId="60" fillId="26" borderId="82" xfId="34" applyNumberFormat="1" applyFont="1" applyFill="1" applyBorder="1" applyAlignment="1" applyProtection="1">
      <alignment horizontal="right" vertical="center"/>
      <protection locked="0"/>
    </xf>
    <xf numFmtId="0" fontId="4" fillId="27" borderId="89" xfId="35" applyFont="1" applyFill="1" applyBorder="1" applyAlignment="1">
      <alignment vertical="center"/>
      <protection locked="0"/>
    </xf>
    <xf numFmtId="0" fontId="4" fillId="27" borderId="32" xfId="35" applyFont="1" applyFill="1" applyBorder="1" applyAlignment="1">
      <alignment vertical="center"/>
      <protection locked="0"/>
    </xf>
    <xf numFmtId="0" fontId="4" fillId="27" borderId="97" xfId="35" applyFont="1" applyFill="1" applyBorder="1" applyAlignment="1">
      <alignment vertical="center"/>
      <protection locked="0"/>
    </xf>
    <xf numFmtId="0" fontId="72" fillId="0" borderId="63" xfId="35" applyFont="1" applyBorder="1" applyAlignment="1">
      <protection locked="0"/>
    </xf>
    <xf numFmtId="9" fontId="4" fillId="25" borderId="0" xfId="4" applyFont="1" applyFill="1" applyBorder="1"/>
    <xf numFmtId="3" fontId="4" fillId="28" borderId="0" xfId="0" applyNumberFormat="1" applyFont="1" applyFill="1" applyBorder="1" applyAlignment="1">
      <alignment horizontal="right" vertical="center"/>
      <protection locked="0"/>
    </xf>
    <xf numFmtId="0" fontId="54" fillId="28" borderId="76" xfId="0" applyFont="1" applyFill="1" applyBorder="1" applyAlignment="1">
      <alignment vertical="center"/>
      <protection locked="0"/>
    </xf>
    <xf numFmtId="0" fontId="4" fillId="28" borderId="29" xfId="0" applyFont="1" applyFill="1" applyBorder="1" applyAlignment="1">
      <alignment vertical="center"/>
      <protection locked="0"/>
    </xf>
    <xf numFmtId="3" fontId="4" fillId="28" borderId="85" xfId="0" applyNumberFormat="1" applyFont="1" applyFill="1" applyBorder="1" applyAlignment="1">
      <alignment horizontal="right" vertical="center"/>
      <protection locked="0"/>
    </xf>
    <xf numFmtId="3" fontId="4" fillId="28" borderId="74" xfId="0" applyNumberFormat="1" applyFont="1" applyFill="1" applyBorder="1" applyAlignment="1">
      <alignment horizontal="right" vertical="center"/>
      <protection locked="0"/>
    </xf>
    <xf numFmtId="3" fontId="4" fillId="28" borderId="86" xfId="0" applyNumberFormat="1" applyFont="1" applyFill="1" applyBorder="1" applyAlignment="1">
      <alignment horizontal="right" vertical="center"/>
      <protection locked="0"/>
    </xf>
    <xf numFmtId="3" fontId="68" fillId="28" borderId="77" xfId="0" applyNumberFormat="1" applyFont="1" applyFill="1" applyBorder="1" applyAlignment="1">
      <alignment horizontal="right" vertical="center"/>
      <protection locked="0"/>
    </xf>
    <xf numFmtId="3" fontId="68" fillId="28" borderId="69" xfId="0" applyNumberFormat="1" applyFont="1" applyFill="1" applyBorder="1" applyAlignment="1">
      <alignment horizontal="right" vertical="center"/>
      <protection locked="0"/>
    </xf>
    <xf numFmtId="3" fontId="68" fillId="28" borderId="29" xfId="0" applyNumberFormat="1" applyFont="1" applyFill="1" applyBorder="1" applyAlignment="1">
      <alignment horizontal="right" vertical="center"/>
      <protection locked="0"/>
    </xf>
    <xf numFmtId="3" fontId="58" fillId="28" borderId="106" xfId="0" applyNumberFormat="1" applyFont="1" applyFill="1" applyBorder="1" applyAlignment="1">
      <alignment horizontal="right" vertical="center"/>
      <protection locked="0"/>
    </xf>
    <xf numFmtId="0" fontId="4" fillId="28" borderId="105" xfId="0" applyFont="1" applyFill="1" applyBorder="1" applyAlignment="1">
      <alignment vertical="center"/>
      <protection locked="0"/>
    </xf>
    <xf numFmtId="3" fontId="4" fillId="28" borderId="90" xfId="0" applyNumberFormat="1" applyFont="1" applyFill="1" applyBorder="1" applyAlignment="1">
      <alignment horizontal="right" vertical="center"/>
      <protection locked="0"/>
    </xf>
    <xf numFmtId="3" fontId="4" fillId="28" borderId="91" xfId="0" applyNumberFormat="1" applyFont="1" applyFill="1" applyBorder="1" applyAlignment="1">
      <alignment horizontal="right" vertical="center"/>
      <protection locked="0"/>
    </xf>
    <xf numFmtId="3" fontId="4" fillId="28" borderId="92" xfId="0" applyNumberFormat="1" applyFont="1" applyFill="1" applyBorder="1" applyAlignment="1">
      <alignment horizontal="right" vertical="center"/>
      <protection locked="0"/>
    </xf>
    <xf numFmtId="3" fontId="68" fillId="28" borderId="90" xfId="0" applyNumberFormat="1" applyFont="1" applyFill="1" applyBorder="1" applyAlignment="1">
      <alignment horizontal="right" vertical="center"/>
      <protection locked="0"/>
    </xf>
    <xf numFmtId="3" fontId="68" fillId="28" borderId="91" xfId="0" applyNumberFormat="1" applyFont="1" applyFill="1" applyBorder="1" applyAlignment="1">
      <alignment horizontal="right" vertical="center"/>
      <protection locked="0"/>
    </xf>
    <xf numFmtId="3" fontId="68" fillId="28" borderId="105" xfId="0" applyNumberFormat="1" applyFont="1" applyFill="1" applyBorder="1" applyAlignment="1">
      <alignment horizontal="right" vertical="center"/>
      <protection locked="0"/>
    </xf>
    <xf numFmtId="3" fontId="58" fillId="28" borderId="109" xfId="0" applyNumberFormat="1" applyFont="1" applyFill="1" applyBorder="1" applyAlignment="1">
      <alignment horizontal="right" vertical="center"/>
      <protection locked="0"/>
    </xf>
    <xf numFmtId="0" fontId="55" fillId="20" borderId="39" xfId="35" applyFont="1" applyFill="1" applyBorder="1" applyAlignment="1">
      <alignment vertical="center" wrapText="1"/>
      <protection locked="0"/>
    </xf>
    <xf numFmtId="0" fontId="77" fillId="0" borderId="0" xfId="2" applyFont="1"/>
    <xf numFmtId="0" fontId="78" fillId="0" borderId="75" xfId="35" applyFont="1" applyBorder="1" applyAlignment="1">
      <alignment horizontal="center" vertical="center" wrapText="1"/>
      <protection locked="0"/>
    </xf>
    <xf numFmtId="0" fontId="78" fillId="0" borderId="68" xfId="35" applyFont="1" applyBorder="1" applyAlignment="1">
      <alignment horizontal="center" vertical="center" wrapText="1"/>
      <protection locked="0"/>
    </xf>
    <xf numFmtId="0" fontId="78" fillId="0" borderId="76" xfId="35" applyFont="1" applyBorder="1" applyAlignment="1">
      <alignment horizontal="center" vertical="center" wrapText="1"/>
      <protection locked="0"/>
    </xf>
    <xf numFmtId="0" fontId="79" fillId="0" borderId="46" xfId="35" applyFont="1" applyBorder="1" applyAlignment="1">
      <alignment horizontal="center" vertical="center" wrapText="1"/>
      <protection locked="0"/>
    </xf>
    <xf numFmtId="0" fontId="79" fillId="0" borderId="114" xfId="31" applyFont="1" applyBorder="1" applyAlignment="1">
      <alignment horizontal="center" vertical="center" wrapText="1"/>
      <protection locked="0"/>
    </xf>
    <xf numFmtId="0" fontId="79" fillId="0" borderId="47" xfId="31" applyFont="1" applyBorder="1" applyAlignment="1">
      <alignment horizontal="center" vertical="center" wrapText="1"/>
      <protection locked="0"/>
    </xf>
    <xf numFmtId="3" fontId="81" fillId="26" borderId="33" xfId="35" applyNumberFormat="1" applyFont="1" applyFill="1" applyBorder="1" applyAlignment="1">
      <alignment horizontal="right" vertical="center"/>
      <protection locked="0"/>
    </xf>
    <xf numFmtId="9" fontId="80" fillId="26" borderId="38" xfId="35" applyNumberFormat="1" applyFont="1" applyFill="1" applyBorder="1" applyAlignment="1">
      <alignment horizontal="right" vertical="center"/>
      <protection locked="0"/>
    </xf>
    <xf numFmtId="9" fontId="80" fillId="26" borderId="32" xfId="35" applyNumberFormat="1" applyFont="1" applyFill="1" applyBorder="1" applyAlignment="1">
      <alignment horizontal="right" vertical="center"/>
      <protection locked="0"/>
    </xf>
    <xf numFmtId="9" fontId="80" fillId="26" borderId="49" xfId="33" applyNumberFormat="1" applyFont="1" applyFill="1" applyBorder="1" applyAlignment="1" applyProtection="1">
      <alignment horizontal="right" vertical="center"/>
      <protection locked="0"/>
    </xf>
    <xf numFmtId="3" fontId="82" fillId="24" borderId="36" xfId="35" applyNumberFormat="1" applyFont="1" applyFill="1" applyBorder="1" applyAlignment="1">
      <alignment horizontal="right" vertical="center"/>
      <protection locked="0"/>
    </xf>
    <xf numFmtId="1" fontId="82" fillId="24" borderId="36" xfId="35" applyNumberFormat="1" applyFont="1" applyFill="1" applyBorder="1" applyAlignment="1">
      <alignment horizontal="right" vertical="center"/>
      <protection locked="0"/>
    </xf>
    <xf numFmtId="1" fontId="82" fillId="24" borderId="110" xfId="35" applyNumberFormat="1" applyFont="1" applyFill="1" applyBorder="1" applyAlignment="1">
      <alignment horizontal="right" vertical="center"/>
      <protection locked="0"/>
    </xf>
    <xf numFmtId="1" fontId="82" fillId="24" borderId="51" xfId="35" applyNumberFormat="1" applyFont="1" applyFill="1" applyBorder="1" applyAlignment="1">
      <alignment horizontal="right" vertical="center"/>
      <protection locked="0"/>
    </xf>
    <xf numFmtId="3" fontId="81" fillId="26" borderId="35" xfId="35" applyNumberFormat="1" applyFont="1" applyFill="1" applyBorder="1" applyAlignment="1">
      <alignment horizontal="right" vertical="center"/>
      <protection locked="0"/>
    </xf>
    <xf numFmtId="9" fontId="80" fillId="26" borderId="34" xfId="35" applyNumberFormat="1" applyFont="1" applyFill="1" applyBorder="1" applyAlignment="1">
      <alignment horizontal="right" vertical="center"/>
      <protection locked="0"/>
    </xf>
    <xf numFmtId="9" fontId="80" fillId="26" borderId="111" xfId="35" applyNumberFormat="1" applyFont="1" applyFill="1" applyBorder="1" applyAlignment="1">
      <alignment horizontal="right" vertical="center"/>
      <protection locked="0"/>
    </xf>
    <xf numFmtId="9" fontId="80" fillId="26" borderId="53" xfId="33" applyNumberFormat="1" applyFont="1" applyFill="1" applyBorder="1" applyAlignment="1" applyProtection="1">
      <alignment horizontal="right" vertical="center"/>
      <protection locked="0"/>
    </xf>
    <xf numFmtId="3" fontId="81" fillId="26" borderId="35" xfId="34" applyNumberFormat="1" applyFont="1" applyFill="1" applyBorder="1" applyAlignment="1" applyProtection="1">
      <alignment horizontal="right" vertical="center"/>
      <protection locked="0"/>
    </xf>
    <xf numFmtId="3" fontId="82" fillId="24" borderId="44" xfId="35" applyNumberFormat="1" applyFont="1" applyFill="1" applyBorder="1" applyAlignment="1">
      <alignment horizontal="right" vertical="center"/>
      <protection locked="0"/>
    </xf>
    <xf numFmtId="1" fontId="82" fillId="24" borderId="44" xfId="35" applyNumberFormat="1" applyFont="1" applyFill="1" applyBorder="1" applyAlignment="1">
      <alignment horizontal="right" vertical="center"/>
      <protection locked="0"/>
    </xf>
    <xf numFmtId="1" fontId="82" fillId="24" borderId="24" xfId="35" applyNumberFormat="1" applyFont="1" applyFill="1" applyBorder="1" applyAlignment="1">
      <alignment horizontal="right" vertical="center"/>
      <protection locked="0"/>
    </xf>
    <xf numFmtId="1" fontId="82" fillId="24" borderId="55" xfId="35" applyNumberFormat="1" applyFont="1" applyFill="1" applyBorder="1" applyAlignment="1">
      <alignment horizontal="right" vertical="center"/>
      <protection locked="0"/>
    </xf>
    <xf numFmtId="3" fontId="82" fillId="21" borderId="41" xfId="34" applyNumberFormat="1" applyFont="1" applyFill="1" applyBorder="1" applyAlignment="1" applyProtection="1">
      <alignment horizontal="right" vertical="center"/>
      <protection locked="0"/>
    </xf>
    <xf numFmtId="9" fontId="82" fillId="21" borderId="40" xfId="33" applyFont="1" applyFill="1" applyBorder="1" applyAlignment="1" applyProtection="1">
      <alignment horizontal="right" vertical="center"/>
      <protection locked="0"/>
    </xf>
    <xf numFmtId="9" fontId="82" fillId="21" borderId="42" xfId="33" applyFont="1" applyFill="1" applyBorder="1" applyAlignment="1" applyProtection="1">
      <alignment horizontal="right" vertical="center"/>
      <protection locked="0"/>
    </xf>
    <xf numFmtId="3" fontId="82" fillId="20" borderId="41" xfId="34" applyNumberFormat="1" applyFont="1" applyFill="1" applyBorder="1" applyAlignment="1" applyProtection="1">
      <alignment horizontal="right" vertical="center"/>
      <protection locked="0"/>
    </xf>
    <xf numFmtId="9" fontId="82" fillId="20" borderId="40" xfId="33" applyFont="1" applyFill="1" applyBorder="1" applyAlignment="1" applyProtection="1">
      <alignment horizontal="right" vertical="center"/>
      <protection locked="0"/>
    </xf>
    <xf numFmtId="9" fontId="82" fillId="20" borderId="42" xfId="33" applyFont="1" applyFill="1" applyBorder="1" applyAlignment="1" applyProtection="1">
      <alignment horizontal="right" vertical="center"/>
      <protection locked="0"/>
    </xf>
    <xf numFmtId="9" fontId="80" fillId="26" borderId="35" xfId="35" applyNumberFormat="1" applyFont="1" applyFill="1" applyBorder="1" applyAlignment="1">
      <alignment horizontal="right" vertical="center"/>
      <protection locked="0"/>
    </xf>
    <xf numFmtId="9" fontId="80" fillId="26" borderId="112" xfId="35" applyNumberFormat="1" applyFont="1" applyFill="1" applyBorder="1" applyAlignment="1">
      <alignment horizontal="right" vertical="center"/>
      <protection locked="0"/>
    </xf>
    <xf numFmtId="3" fontId="82" fillId="24" borderId="58" xfId="35" applyNumberFormat="1" applyFont="1" applyFill="1" applyBorder="1" applyAlignment="1">
      <alignment horizontal="right" vertical="center"/>
      <protection locked="0"/>
    </xf>
    <xf numFmtId="1" fontId="82" fillId="24" borderId="58" xfId="35" applyNumberFormat="1" applyFont="1" applyFill="1" applyBorder="1" applyAlignment="1">
      <alignment horizontal="right" vertical="center"/>
      <protection locked="0"/>
    </xf>
    <xf numFmtId="1" fontId="82" fillId="24" borderId="113" xfId="35" applyNumberFormat="1" applyFont="1" applyFill="1" applyBorder="1" applyAlignment="1">
      <alignment horizontal="right" vertical="center"/>
      <protection locked="0"/>
    </xf>
    <xf numFmtId="1" fontId="82" fillId="24" borderId="59" xfId="35" applyNumberFormat="1" applyFont="1" applyFill="1" applyBorder="1" applyAlignment="1">
      <alignment horizontal="right" vertical="center"/>
      <protection locked="0"/>
    </xf>
    <xf numFmtId="0" fontId="55" fillId="0" borderId="75" xfId="0" applyFont="1" applyBorder="1" applyAlignment="1">
      <alignment horizontal="center" vertical="center" wrapText="1"/>
      <protection locked="0"/>
    </xf>
    <xf numFmtId="0" fontId="55" fillId="0" borderId="68" xfId="0" applyFont="1" applyBorder="1" applyAlignment="1">
      <alignment horizontal="center" vertical="center" wrapText="1"/>
      <protection locked="0"/>
    </xf>
    <xf numFmtId="0" fontId="55" fillId="0" borderId="102" xfId="0" applyFont="1" applyBorder="1" applyAlignment="1">
      <alignment horizontal="center" vertical="center" wrapText="1"/>
      <protection locked="0"/>
    </xf>
    <xf numFmtId="0" fontId="74" fillId="22" borderId="0" xfId="31" applyFont="1" applyFill="1">
      <protection locked="0"/>
    </xf>
    <xf numFmtId="0" fontId="52" fillId="8" borderId="0" xfId="31" applyFont="1" applyFill="1">
      <protection locked="0"/>
    </xf>
    <xf numFmtId="0" fontId="3" fillId="8" borderId="0" xfId="31" applyFont="1" applyFill="1">
      <protection locked="0"/>
    </xf>
    <xf numFmtId="0" fontId="83" fillId="22" borderId="0" xfId="32" applyNumberFormat="1" applyFont="1" applyFill="1" applyBorder="1" applyAlignment="1" applyProtection="1">
      <protection locked="0"/>
    </xf>
    <xf numFmtId="0" fontId="70" fillId="8" borderId="0" xfId="31" applyFont="1" applyFill="1">
      <protection locked="0"/>
    </xf>
    <xf numFmtId="0" fontId="70" fillId="22" borderId="0" xfId="31" applyFont="1" applyFill="1">
      <protection locked="0"/>
    </xf>
    <xf numFmtId="0" fontId="3" fillId="22" borderId="0" xfId="31" applyFont="1" applyFill="1">
      <protection locked="0"/>
    </xf>
    <xf numFmtId="0" fontId="5" fillId="8" borderId="0" xfId="31" applyFont="1" applyFill="1">
      <protection locked="0"/>
    </xf>
    <xf numFmtId="0" fontId="2" fillId="8" borderId="0" xfId="31" applyFont="1" applyFill="1">
      <protection locked="0"/>
    </xf>
    <xf numFmtId="17" fontId="52" fillId="8" borderId="0" xfId="31" applyNumberFormat="1" applyFont="1" applyFill="1">
      <protection locked="0"/>
    </xf>
    <xf numFmtId="0" fontId="73" fillId="8" borderId="0" xfId="31" applyFont="1" applyFill="1">
      <protection locked="0"/>
    </xf>
    <xf numFmtId="0" fontId="52" fillId="8" borderId="0" xfId="31" applyFont="1" applyFill="1" applyAlignment="1">
      <alignment wrapText="1"/>
      <protection locked="0"/>
    </xf>
    <xf numFmtId="0" fontId="53" fillId="8" borderId="0" xfId="31" applyFont="1" applyFill="1" applyAlignment="1">
      <alignment wrapText="1"/>
      <protection locked="0"/>
    </xf>
    <xf numFmtId="0" fontId="42" fillId="0" borderId="0" xfId="2" applyFont="1" applyAlignment="1">
      <alignment horizontal="left" vertical="center"/>
    </xf>
    <xf numFmtId="0" fontId="48" fillId="0" borderId="60" xfId="0" applyFont="1" applyBorder="1">
      <protection locked="0"/>
    </xf>
    <xf numFmtId="0" fontId="72" fillId="0" borderId="63" xfId="0" applyFont="1" applyBorder="1">
      <protection locked="0"/>
    </xf>
    <xf numFmtId="0" fontId="21" fillId="6" borderId="13" xfId="2" applyFont="1" applyFill="1" applyBorder="1" applyAlignment="1">
      <alignment horizontal="center" vertical="center" wrapText="1"/>
    </xf>
    <xf numFmtId="0" fontId="21" fillId="6" borderId="14" xfId="2" applyFont="1" applyFill="1" applyBorder="1" applyAlignment="1">
      <alignment horizontal="center" vertical="center" wrapText="1"/>
    </xf>
    <xf numFmtId="0" fontId="21" fillId="6" borderId="15" xfId="2" applyFont="1" applyFill="1" applyBorder="1" applyAlignment="1">
      <alignment horizontal="center" vertical="center" wrapText="1"/>
    </xf>
    <xf numFmtId="11" fontId="43" fillId="22" borderId="0" xfId="32" applyNumberFormat="1" applyFill="1" applyBorder="1" applyAlignment="1" applyProtection="1">
      <protection locked="0"/>
    </xf>
    <xf numFmtId="3" fontId="52" fillId="20" borderId="22" xfId="34" applyNumberFormat="1" applyFont="1" applyFill="1" applyBorder="1" applyProtection="1">
      <protection locked="0"/>
    </xf>
    <xf numFmtId="0" fontId="49" fillId="0" borderId="0" xfId="2" applyFont="1"/>
    <xf numFmtId="0" fontId="44" fillId="0" borderId="0" xfId="2" applyFont="1" applyAlignment="1">
      <alignment vertical="center"/>
    </xf>
    <xf numFmtId="0" fontId="44" fillId="0" borderId="0" xfId="2" applyFont="1"/>
    <xf numFmtId="0" fontId="14" fillId="0" borderId="0" xfId="2" applyFont="1"/>
    <xf numFmtId="0" fontId="15" fillId="0" borderId="0" xfId="2" applyFont="1"/>
    <xf numFmtId="0" fontId="45" fillId="0" borderId="0" xfId="2" applyFont="1"/>
    <xf numFmtId="0" fontId="50" fillId="0" borderId="9" xfId="2" applyFont="1" applyBorder="1" applyAlignment="1">
      <alignment horizontal="center" vertical="center" wrapText="1"/>
    </xf>
    <xf numFmtId="0" fontId="20" fillId="0" borderId="0" xfId="2" applyFont="1"/>
    <xf numFmtId="0" fontId="46" fillId="0" borderId="16" xfId="2" applyFont="1" applyBorder="1"/>
    <xf numFmtId="2" fontId="85" fillId="0" borderId="16" xfId="2" applyNumberFormat="1" applyFont="1" applyBorder="1" applyAlignment="1">
      <alignment horizontal="center" vertical="center" wrapText="1"/>
    </xf>
    <xf numFmtId="9" fontId="85" fillId="0" borderId="16" xfId="1" applyFont="1" applyFill="1" applyBorder="1" applyAlignment="1">
      <alignment horizontal="center" vertical="center" wrapText="1"/>
    </xf>
    <xf numFmtId="9" fontId="15" fillId="0" borderId="0" xfId="4" applyFont="1" applyFill="1" applyAlignment="1">
      <alignment horizontal="center"/>
    </xf>
    <xf numFmtId="0" fontId="15" fillId="0" borderId="0" xfId="2" applyFont="1" applyAlignment="1">
      <alignment horizontal="center"/>
    </xf>
    <xf numFmtId="0" fontId="46" fillId="0" borderId="17" xfId="2" applyFont="1" applyBorder="1"/>
    <xf numFmtId="2" fontId="85" fillId="0" borderId="17" xfId="2" applyNumberFormat="1" applyFont="1" applyBorder="1" applyAlignment="1">
      <alignment horizontal="center" vertical="center" wrapText="1"/>
    </xf>
    <xf numFmtId="9" fontId="85" fillId="0" borderId="17" xfId="1" applyFont="1" applyFill="1" applyBorder="1" applyAlignment="1">
      <alignment horizontal="center" vertical="center" wrapText="1"/>
    </xf>
    <xf numFmtId="2" fontId="21" fillId="0" borderId="17" xfId="2" applyNumberFormat="1" applyFont="1" applyBorder="1" applyAlignment="1">
      <alignment horizontal="center" vertical="center" wrapText="1"/>
    </xf>
    <xf numFmtId="4" fontId="86" fillId="0" borderId="0" xfId="31" applyNumberFormat="1" applyFont="1">
      <protection locked="0"/>
    </xf>
    <xf numFmtId="9" fontId="15" fillId="0" borderId="0" xfId="4" applyFont="1" applyAlignment="1">
      <alignment horizontal="center"/>
    </xf>
    <xf numFmtId="166" fontId="15" fillId="0" borderId="0" xfId="31" applyNumberFormat="1" applyFont="1">
      <protection locked="0"/>
    </xf>
    <xf numFmtId="0" fontId="46" fillId="0" borderId="18" xfId="2" applyFont="1" applyBorder="1"/>
    <xf numFmtId="2" fontId="85" fillId="0" borderId="18" xfId="2" applyNumberFormat="1" applyFont="1" applyBorder="1" applyAlignment="1">
      <alignment horizontal="center" vertical="center" wrapText="1"/>
    </xf>
    <xf numFmtId="0" fontId="47" fillId="0" borderId="0" xfId="2" applyFont="1"/>
    <xf numFmtId="0" fontId="46" fillId="0" borderId="0" xfId="2" applyFont="1"/>
    <xf numFmtId="9" fontId="16" fillId="0" borderId="0" xfId="2" applyNumberFormat="1" applyFont="1"/>
    <xf numFmtId="0" fontId="16" fillId="0" borderId="0" xfId="2" applyFont="1"/>
    <xf numFmtId="4" fontId="26" fillId="0" borderId="0" xfId="31" applyNumberFormat="1" applyFont="1">
      <protection locked="0"/>
    </xf>
    <xf numFmtId="2" fontId="21" fillId="0" borderId="16" xfId="2" applyNumberFormat="1" applyFont="1" applyBorder="1" applyAlignment="1">
      <alignment horizontal="center" vertical="center" wrapText="1"/>
    </xf>
    <xf numFmtId="9" fontId="16" fillId="0" borderId="0" xfId="4" applyFont="1"/>
    <xf numFmtId="166" fontId="16" fillId="0" borderId="0" xfId="2" applyNumberFormat="1" applyFont="1"/>
    <xf numFmtId="2" fontId="21" fillId="0" borderId="18" xfId="2" applyNumberFormat="1" applyFont="1" applyBorder="1" applyAlignment="1">
      <alignment horizontal="center" vertical="center" wrapText="1"/>
    </xf>
    <xf numFmtId="167" fontId="47" fillId="0" borderId="0" xfId="2" applyNumberFormat="1" applyFont="1"/>
    <xf numFmtId="0" fontId="48" fillId="0" borderId="0" xfId="2" applyFont="1" applyAlignment="1">
      <alignment horizontal="left" vertical="center"/>
    </xf>
    <xf numFmtId="0" fontId="22" fillId="0" borderId="0" xfId="2" applyFont="1"/>
    <xf numFmtId="0" fontId="18" fillId="0" borderId="0" xfId="2" applyFont="1"/>
    <xf numFmtId="0" fontId="19" fillId="0" borderId="0" xfId="2" applyFont="1"/>
    <xf numFmtId="0" fontId="13" fillId="0" borderId="0" xfId="2" applyAlignment="1">
      <alignment horizontal="center"/>
    </xf>
    <xf numFmtId="0" fontId="46" fillId="0" borderId="10" xfId="2" applyFont="1" applyBorder="1"/>
    <xf numFmtId="2" fontId="21" fillId="0" borderId="10" xfId="2" applyNumberFormat="1" applyFont="1" applyBorder="1" applyAlignment="1">
      <alignment horizontal="center" vertical="center" wrapText="1"/>
    </xf>
    <xf numFmtId="0" fontId="46" fillId="0" borderId="11" xfId="2" applyFont="1" applyBorder="1"/>
    <xf numFmtId="2" fontId="21" fillId="0" borderId="11" xfId="2" applyNumberFormat="1" applyFont="1" applyBorder="1" applyAlignment="1">
      <alignment horizontal="center" vertical="center" wrapText="1"/>
    </xf>
    <xf numFmtId="9" fontId="16" fillId="0" borderId="0" xfId="4" applyFont="1" applyAlignment="1">
      <alignment horizontal="left"/>
    </xf>
    <xf numFmtId="9" fontId="20" fillId="0" borderId="0" xfId="4" applyFont="1" applyAlignment="1">
      <alignment horizontal="left"/>
    </xf>
    <xf numFmtId="9" fontId="20" fillId="0" borderId="0" xfId="4" applyFont="1"/>
    <xf numFmtId="0" fontId="46" fillId="0" borderId="12" xfId="2" applyFont="1" applyBorder="1"/>
    <xf numFmtId="2" fontId="21" fillId="0" borderId="12" xfId="2" applyNumberFormat="1" applyFont="1" applyBorder="1" applyAlignment="1">
      <alignment horizontal="center" vertical="center" wrapText="1"/>
    </xf>
    <xf numFmtId="2" fontId="42" fillId="7" borderId="0" xfId="2" applyNumberFormat="1" applyFont="1" applyFill="1" applyAlignment="1">
      <alignment horizontal="left" vertical="center"/>
    </xf>
    <xf numFmtId="4" fontId="25" fillId="8" borderId="0" xfId="2" applyNumberFormat="1" applyFont="1" applyFill="1" applyProtection="1">
      <protection locked="0"/>
    </xf>
    <xf numFmtId="0" fontId="45" fillId="7" borderId="0" xfId="2" applyFont="1" applyFill="1"/>
    <xf numFmtId="166" fontId="15" fillId="0" borderId="0" xfId="31" applyNumberFormat="1" applyFont="1" applyProtection="1"/>
    <xf numFmtId="0" fontId="43" fillId="22" borderId="0" xfId="32" applyNumberFormat="1" applyFill="1" applyBorder="1" applyAlignment="1" applyProtection="1">
      <protection locked="0"/>
    </xf>
    <xf numFmtId="9" fontId="62" fillId="0" borderId="0" xfId="4" applyFont="1" applyFill="1" applyBorder="1" applyAlignment="1" applyProtection="1">
      <alignment horizontal="right" vertical="center"/>
      <protection locked="0"/>
    </xf>
    <xf numFmtId="9" fontId="67" fillId="0" borderId="0" xfId="4" applyFont="1" applyFill="1" applyBorder="1" applyAlignment="1" applyProtection="1">
      <alignment horizontal="right" vertical="center"/>
      <protection locked="0"/>
    </xf>
    <xf numFmtId="9" fontId="4" fillId="0" borderId="0" xfId="4" applyFont="1" applyFill="1" applyBorder="1" applyAlignment="1" applyProtection="1">
      <alignment vertical="center"/>
      <protection locked="0"/>
    </xf>
    <xf numFmtId="0" fontId="13" fillId="0" borderId="0" xfId="2" applyFont="1" applyFill="1" applyBorder="1" applyAlignment="1">
      <alignment horizontal="left" vertical="center"/>
    </xf>
    <xf numFmtId="0" fontId="55" fillId="2" borderId="52" xfId="35" applyFont="1" applyFill="1" applyBorder="1" applyAlignment="1">
      <alignment vertical="center" wrapText="1"/>
      <protection locked="0"/>
    </xf>
    <xf numFmtId="0" fontId="54" fillId="2" borderId="50" xfId="35" applyFont="1" applyFill="1" applyBorder="1" applyAlignment="1">
      <alignment vertical="center" wrapText="1"/>
      <protection locked="0"/>
    </xf>
    <xf numFmtId="0" fontId="54" fillId="2" borderId="52" xfId="35" applyFont="1" applyFill="1" applyBorder="1" applyAlignment="1">
      <alignment vertical="center" wrapText="1"/>
      <protection locked="0"/>
    </xf>
    <xf numFmtId="0" fontId="55" fillId="2" borderId="48" xfId="35" applyFont="1" applyFill="1" applyBorder="1" applyAlignment="1">
      <alignment vertical="center" wrapText="1"/>
      <protection locked="0"/>
    </xf>
    <xf numFmtId="0" fontId="54" fillId="2" borderId="54" xfId="35" applyFont="1" applyFill="1" applyBorder="1" applyAlignment="1">
      <alignment vertical="center" wrapText="1"/>
      <protection locked="0"/>
    </xf>
    <xf numFmtId="0" fontId="54" fillId="2" borderId="48" xfId="35" applyFont="1" applyFill="1" applyBorder="1" applyAlignment="1">
      <alignment vertical="center" wrapText="1"/>
      <protection locked="0"/>
    </xf>
    <xf numFmtId="0" fontId="54" fillId="2" borderId="56" xfId="35" applyFont="1" applyFill="1" applyBorder="1" applyAlignment="1">
      <alignment vertical="center" wrapText="1"/>
      <protection locked="0"/>
    </xf>
    <xf numFmtId="0" fontId="54" fillId="0" borderId="48" xfId="35" applyFont="1" applyFill="1" applyBorder="1" applyAlignment="1">
      <alignment horizontal="left" vertical="center" wrapText="1"/>
      <protection locked="0"/>
    </xf>
    <xf numFmtId="0" fontId="54" fillId="0" borderId="50" xfId="35" applyFont="1" applyFill="1" applyBorder="1" applyAlignment="1">
      <alignment horizontal="left" vertical="center" wrapText="1"/>
      <protection locked="0"/>
    </xf>
    <xf numFmtId="0" fontId="55" fillId="2" borderId="90" xfId="0" applyFont="1" applyFill="1" applyBorder="1" applyAlignment="1">
      <alignment horizontal="center" vertical="center" wrapText="1"/>
      <protection locked="0"/>
    </xf>
    <xf numFmtId="0" fontId="54" fillId="2" borderId="100" xfId="0" applyFont="1" applyFill="1" applyBorder="1" applyAlignment="1">
      <alignment horizontal="center" vertical="center" wrapText="1"/>
      <protection locked="0"/>
    </xf>
    <xf numFmtId="0" fontId="54" fillId="2" borderId="94" xfId="0" applyFont="1" applyFill="1" applyBorder="1" applyAlignment="1">
      <alignment horizontal="center" vertical="center" wrapText="1"/>
      <protection locked="0"/>
    </xf>
    <xf numFmtId="0" fontId="55" fillId="2" borderId="77" xfId="0" applyFont="1" applyFill="1" applyBorder="1" applyAlignment="1">
      <alignment horizontal="center" vertical="center" wrapText="1"/>
      <protection locked="0"/>
    </xf>
    <xf numFmtId="0" fontId="54" fillId="2" borderId="87" xfId="0" applyFont="1" applyFill="1" applyBorder="1" applyAlignment="1">
      <alignment horizontal="center" vertical="center" wrapText="1"/>
      <protection locked="0"/>
    </xf>
    <xf numFmtId="2" fontId="51" fillId="0" borderId="0" xfId="2" applyNumberFormat="1" applyFont="1" applyAlignment="1">
      <alignment horizontal="center" vertical="center" shrinkToFit="1"/>
    </xf>
    <xf numFmtId="2" fontId="51" fillId="0" borderId="0" xfId="2" applyNumberFormat="1" applyFont="1" applyAlignment="1">
      <alignment horizontal="left" vertical="center" shrinkToFit="1"/>
    </xf>
    <xf numFmtId="0" fontId="23" fillId="0" borderId="0" xfId="2" applyFont="1" applyAlignment="1">
      <alignment horizontal="center"/>
    </xf>
  </cellXfs>
  <cellStyles count="41">
    <cellStyle name="20 % - Accent1 2" xfId="5" xr:uid="{00000000-0005-0000-0000-000000000000}"/>
    <cellStyle name="20 % - Accent5 2" xfId="6" xr:uid="{00000000-0005-0000-0000-000001000000}"/>
    <cellStyle name="20 % - Accent6 2" xfId="7" xr:uid="{00000000-0005-0000-0000-000002000000}"/>
    <cellStyle name="40 % - Accent6 2" xfId="8" xr:uid="{00000000-0005-0000-0000-000003000000}"/>
    <cellStyle name="60 % - Accent1 2" xfId="9" xr:uid="{00000000-0005-0000-0000-000004000000}"/>
    <cellStyle name="60 % - Accent5 2" xfId="10" xr:uid="{00000000-0005-0000-0000-000005000000}"/>
    <cellStyle name="60 % - Accent6 2" xfId="11" xr:uid="{00000000-0005-0000-0000-000006000000}"/>
    <cellStyle name="Accent5 2" xfId="12" xr:uid="{00000000-0005-0000-0000-000007000000}"/>
    <cellStyle name="Calcul 2" xfId="13" xr:uid="{00000000-0005-0000-0000-000008000000}"/>
    <cellStyle name="Comma [0]" xfId="14" xr:uid="{00000000-0005-0000-0000-000009000000}"/>
    <cellStyle name="Commentaire" xfId="15" xr:uid="{00000000-0005-0000-0000-00000A000000}"/>
    <cellStyle name="Currency [0]" xfId="16" xr:uid="{00000000-0005-0000-0000-00000B000000}"/>
    <cellStyle name="En-tête" xfId="17" xr:uid="{00000000-0005-0000-0000-00000C000000}"/>
    <cellStyle name="Entrée 2" xfId="18" xr:uid="{00000000-0005-0000-0000-00000D000000}"/>
    <cellStyle name="Lien hypertexte" xfId="32" builtinId="8"/>
    <cellStyle name="Lien hypertexte 2" xfId="19" xr:uid="{00000000-0005-0000-0000-00000F000000}"/>
    <cellStyle name="Milliers" xfId="30" builtinId="3"/>
    <cellStyle name="Milliers 2" xfId="21" xr:uid="{00000000-0005-0000-0000-000011000000}"/>
    <cellStyle name="Milliers 2 2" xfId="34" xr:uid="{00000000-0005-0000-0000-000012000000}"/>
    <cellStyle name="Milliers 3" xfId="20" xr:uid="{00000000-0005-0000-0000-000013000000}"/>
    <cellStyle name="Normal" xfId="0" builtinId="0"/>
    <cellStyle name="Normal 2" xfId="2" xr:uid="{00000000-0005-0000-0000-000015000000}"/>
    <cellStyle name="Normal 3" xfId="22" xr:uid="{00000000-0005-0000-0000-000016000000}"/>
    <cellStyle name="Normal 3 2" xfId="35" xr:uid="{00000000-0005-0000-0000-000017000000}"/>
    <cellStyle name="Normal 4" xfId="31" xr:uid="{00000000-0005-0000-0000-000018000000}"/>
    <cellStyle name="Pourcentage" xfId="4" builtinId="5"/>
    <cellStyle name="Pourcentage 2" xfId="1" xr:uid="{00000000-0005-0000-0000-00001A000000}"/>
    <cellStyle name="Pourcentage 2 2" xfId="23" xr:uid="{00000000-0005-0000-0000-00001B000000}"/>
    <cellStyle name="Pourcentage 2 3" xfId="33" xr:uid="{00000000-0005-0000-0000-00001C000000}"/>
    <cellStyle name="Résultat 1" xfId="24" xr:uid="{00000000-0005-0000-0000-00001D000000}"/>
    <cellStyle name="Résultat2 1" xfId="25" xr:uid="{00000000-0005-0000-0000-00001E000000}"/>
    <cellStyle name="Sortie 2" xfId="26" xr:uid="{00000000-0005-0000-0000-00001F000000}"/>
    <cellStyle name="Texte explicatif" xfId="3" builtinId="53" customBuiltin="1"/>
    <cellStyle name="Titre 1" xfId="27" xr:uid="{00000000-0005-0000-0000-000021000000}"/>
    <cellStyle name="Titre 2" xfId="28" xr:uid="{00000000-0005-0000-0000-000022000000}"/>
    <cellStyle name="Titre1 1" xfId="29" xr:uid="{00000000-0005-0000-0000-000023000000}"/>
    <cellStyle name="XLConnect.Boolean" xfId="39" xr:uid="{00000000-0005-0000-0000-000027000000}"/>
    <cellStyle name="XLConnect.DateTime" xfId="40" xr:uid="{00000000-0005-0000-0000-000028000000}"/>
    <cellStyle name="XLConnect.Header" xfId="36" xr:uid="{00000000-0005-0000-0000-000024000000}"/>
    <cellStyle name="XLConnect.Numeric" xfId="38" xr:uid="{00000000-0005-0000-0000-000026000000}"/>
    <cellStyle name="XLConnect.String" xfId="37"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D320"/>
      <rgbColor rgb="FFFF00FF"/>
      <rgbColor rgb="FF00FFFF"/>
      <rgbColor rgb="FFCC0000"/>
      <rgbColor rgb="FF008000"/>
      <rgbColor rgb="FF000080"/>
      <rgbColor rgb="FF996600"/>
      <rgbColor rgb="FF800080"/>
      <rgbColor rgb="FF008080"/>
      <rgbColor rgb="FFC0C0C0"/>
      <rgbColor rgb="FF808080"/>
      <rgbColor rgb="FFFFCCCC"/>
      <rgbColor rgb="FF666666"/>
      <rgbColor rgb="FFFFFFCC"/>
      <rgbColor rgb="FFCCFFFF"/>
      <rgbColor rgb="FF660066"/>
      <rgbColor rgb="FFFF420E"/>
      <rgbColor rgb="FF0066CC"/>
      <rgbColor rgb="FFCCCCFF"/>
      <rgbColor rgb="FF0000CC"/>
      <rgbColor rgb="FFFF00FF"/>
      <rgbColor rgb="FFE3D200"/>
      <rgbColor rgb="FF00FFFF"/>
      <rgbColor rgb="FF800080"/>
      <rgbColor rgb="FF800000"/>
      <rgbColor rgb="FF008080"/>
      <rgbColor rgb="FF0000EE"/>
      <rgbColor rgb="FF00CCFF"/>
      <rgbColor rgb="FFDDDDDD"/>
      <rgbColor rgb="FFCCFFCC"/>
      <rgbColor rgb="FFFFFF99"/>
      <rgbColor rgb="FF99CCFF"/>
      <rgbColor rgb="FFFF99CC"/>
      <rgbColor rgb="FFB3B3B3"/>
      <rgbColor rgb="FFFFCC99"/>
      <rgbColor rgb="FF3366FF"/>
      <rgbColor rgb="FF33CCCC"/>
      <rgbColor rgb="FF99CC00"/>
      <rgbColor rgb="FFFFCC00"/>
      <rgbColor rgb="FFFF9900"/>
      <rgbColor rgb="FFFF6600"/>
      <rgbColor rgb="FF666699"/>
      <rgbColor rgb="FF969696"/>
      <rgbColor rgb="FF004586"/>
      <rgbColor rgb="FF339966"/>
      <rgbColor rgb="FF0066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252AFF"/>
      <color rgb="FF3D9E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blé tendre</a:t>
            </a:r>
          </a:p>
        </c:rich>
      </c:tx>
      <c:layout>
        <c:manualLayout>
          <c:xMode val="edge"/>
          <c:yMode val="edge"/>
          <c:x val="0.54512230726627087"/>
          <c:y val="4.1883548417067158E-2"/>
        </c:manualLayout>
      </c:layout>
      <c:overlay val="0"/>
      <c:spPr>
        <a:noFill/>
        <a:ln w="25400">
          <a:noFill/>
        </a:ln>
      </c:spPr>
    </c:title>
    <c:autoTitleDeleted val="0"/>
    <c:plotArea>
      <c:layout>
        <c:manualLayout>
          <c:layoutTarget val="inner"/>
          <c:xMode val="edge"/>
          <c:yMode val="edge"/>
          <c:x val="0.13893554631730795"/>
          <c:y val="0.19281680653713371"/>
          <c:w val="0.78475682205600306"/>
          <c:h val="0.52289303467697268"/>
        </c:manualLayout>
      </c:layout>
      <c:lineChart>
        <c:grouping val="standard"/>
        <c:varyColors val="0"/>
        <c:ser>
          <c:idx val="0"/>
          <c:order val="0"/>
          <c:tx>
            <c:strRef>
              <c:f>Cotations_cereales!$B$11</c:f>
              <c:strCache>
                <c:ptCount val="1"/>
                <c:pt idx="0">
                  <c:v>Moyenne 2020-2024</c:v>
                </c:pt>
              </c:strCache>
            </c:strRef>
          </c:tx>
          <c:spPr>
            <a:ln w="25400">
              <a:solidFill>
                <a:srgbClr val="FFD320"/>
              </a:solidFill>
              <a:prstDash val="sysDash"/>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Cotations_cereales!$B$12:$B$23</c:f>
              <c:numCache>
                <c:formatCode>0.00</c:formatCode>
                <c:ptCount val="12"/>
                <c:pt idx="0">
                  <c:v>238.41756073781295</c:v>
                </c:pt>
                <c:pt idx="1">
                  <c:v>238.2852538163591</c:v>
                </c:pt>
                <c:pt idx="2">
                  <c:v>242.58406320346324</c:v>
                </c:pt>
                <c:pt idx="3">
                  <c:v>253.78057759103643</c:v>
                </c:pt>
                <c:pt idx="4">
                  <c:v>252.75763157894738</c:v>
                </c:pt>
                <c:pt idx="5">
                  <c:v>246.96109502262442</c:v>
                </c:pt>
                <c:pt idx="6">
                  <c:v>244.57358450046686</c:v>
                </c:pt>
                <c:pt idx="7">
                  <c:v>240.87298421052628</c:v>
                </c:pt>
                <c:pt idx="8">
                  <c:v>251.50572408026756</c:v>
                </c:pt>
                <c:pt idx="9">
                  <c:v>248.99460401002506</c:v>
                </c:pt>
                <c:pt idx="10">
                  <c:v>253.65218295739351</c:v>
                </c:pt>
                <c:pt idx="11">
                  <c:v>249.53438585825251</c:v>
                </c:pt>
              </c:numCache>
            </c:numRef>
          </c:val>
          <c:smooth val="0"/>
          <c:extLst>
            <c:ext xmlns:c16="http://schemas.microsoft.com/office/drawing/2014/chart" uri="{C3380CC4-5D6E-409C-BE32-E72D297353CC}">
              <c16:uniqueId val="{00000000-13F2-4399-9EC6-D1F7050C1D82}"/>
            </c:ext>
          </c:extLst>
        </c:ser>
        <c:ser>
          <c:idx val="1"/>
          <c:order val="1"/>
          <c:tx>
            <c:strRef>
              <c:f>Cotations_cereales!$D$11</c:f>
              <c:strCache>
                <c:ptCount val="1"/>
                <c:pt idx="0">
                  <c:v>2025-2026</c:v>
                </c:pt>
              </c:strCache>
            </c:strRef>
          </c:tx>
          <c:spPr>
            <a:ln w="25400">
              <a:solidFill>
                <a:srgbClr val="FF420E"/>
              </a:solidFill>
              <a:prstDash val="solid"/>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Cotations_cereales!$D$12:$D$23</c:f>
              <c:numCache>
                <c:formatCode>0.00</c:formatCode>
                <c:ptCount val="12"/>
                <c:pt idx="0">
                  <c:v>196.46</c:v>
                </c:pt>
                <c:pt idx="1">
                  <c:v>195.29</c:v>
                </c:pt>
                <c:pt idx="2">
                  <c:v>188.23</c:v>
                </c:pt>
                <c:pt idx="3">
                  <c:v>187.63</c:v>
                </c:pt>
                <c:pt idx="4">
                  <c:v>189.3</c:v>
                </c:pt>
                <c:pt idx="5">
                  <c:v>185.95</c:v>
                </c:pt>
                <c:pt idx="6">
                  <c:v>187.57</c:v>
                </c:pt>
                <c:pt idx="7">
                  <c:v>188.75</c:v>
                </c:pt>
                <c:pt idx="8">
                  <c:v>197</c:v>
                </c:pt>
              </c:numCache>
            </c:numRef>
          </c:val>
          <c:smooth val="0"/>
          <c:extLst>
            <c:ext xmlns:c16="http://schemas.microsoft.com/office/drawing/2014/chart" uri="{C3380CC4-5D6E-409C-BE32-E72D297353CC}">
              <c16:uniqueId val="{00000001-13F2-4399-9EC6-D1F7050C1D82}"/>
            </c:ext>
          </c:extLst>
        </c:ser>
        <c:ser>
          <c:idx val="2"/>
          <c:order val="2"/>
          <c:tx>
            <c:strRef>
              <c:f>Cotations_cereales!$C$11</c:f>
              <c:strCache>
                <c:ptCount val="1"/>
                <c:pt idx="0">
                  <c:v>2024-2025</c:v>
                </c:pt>
              </c:strCache>
            </c:strRef>
          </c:tx>
          <c:spPr>
            <a:ln w="25400">
              <a:solidFill>
                <a:srgbClr val="663300"/>
              </a:solidFill>
              <a:prstDash val="solid"/>
            </a:ln>
          </c:spPr>
          <c:marker>
            <c:symbol val="none"/>
          </c:marker>
          <c:cat>
            <c:strRef>
              <c:f>Cotations_cereales!$A$12:$A$23</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Cotations_cereales!$C$12:$C$23</c:f>
              <c:numCache>
                <c:formatCode>0.00</c:formatCode>
                <c:ptCount val="12"/>
                <c:pt idx="0">
                  <c:v>219.18181818181819</c:v>
                </c:pt>
                <c:pt idx="1">
                  <c:v>208.43000000000004</c:v>
                </c:pt>
                <c:pt idx="2">
                  <c:v>214.64380952380955</c:v>
                </c:pt>
                <c:pt idx="3">
                  <c:v>223.77500000000001</c:v>
                </c:pt>
                <c:pt idx="4">
                  <c:v>217.42500000000001</c:v>
                </c:pt>
                <c:pt idx="5">
                  <c:v>225.55</c:v>
                </c:pt>
                <c:pt idx="6">
                  <c:v>224.35888888888891</c:v>
                </c:pt>
                <c:pt idx="7">
                  <c:v>224.84299999999993</c:v>
                </c:pt>
                <c:pt idx="8">
                  <c:v>215.52500000000003</c:v>
                </c:pt>
                <c:pt idx="9">
                  <c:v>206.25078947368422</c:v>
                </c:pt>
                <c:pt idx="10">
                  <c:v>192.38444444444445</c:v>
                </c:pt>
                <c:pt idx="11">
                  <c:v>194.76444444444445</c:v>
                </c:pt>
              </c:numCache>
            </c:numRef>
          </c:val>
          <c:smooth val="0"/>
          <c:extLst>
            <c:ext xmlns:c16="http://schemas.microsoft.com/office/drawing/2014/chart" uri="{C3380CC4-5D6E-409C-BE32-E72D297353CC}">
              <c16:uniqueId val="{00000002-13F2-4399-9EC6-D1F7050C1D82}"/>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450"/>
          <c:min val="1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866331599"/>
        <c:crossesAt val="1"/>
        <c:crossBetween val="midCat"/>
        <c:majorUnit val="5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Évolution des cotations de maïs</a:t>
            </a:r>
          </a:p>
        </c:rich>
      </c:tx>
      <c:layout>
        <c:manualLayout>
          <c:xMode val="edge"/>
          <c:yMode val="edge"/>
          <c:x val="0.27199263011330899"/>
          <c:y val="3.9683727034120736E-2"/>
        </c:manualLayout>
      </c:layout>
      <c:overlay val="0"/>
      <c:spPr>
        <a:noFill/>
        <a:ln w="25400">
          <a:noFill/>
        </a:ln>
      </c:spPr>
    </c:title>
    <c:autoTitleDeleted val="0"/>
    <c:plotArea>
      <c:layout>
        <c:manualLayout>
          <c:layoutTarget val="inner"/>
          <c:xMode val="edge"/>
          <c:yMode val="edge"/>
          <c:x val="0.13893554631730795"/>
          <c:y val="0.21263207978272339"/>
          <c:w val="0.78475682205600306"/>
          <c:h val="0.47177742701791758"/>
        </c:manualLayout>
      </c:layout>
      <c:lineChart>
        <c:grouping val="standard"/>
        <c:varyColors val="0"/>
        <c:ser>
          <c:idx val="0"/>
          <c:order val="0"/>
          <c:tx>
            <c:strRef>
              <c:f>Cotations_cereales!$B$47</c:f>
              <c:strCache>
                <c:ptCount val="1"/>
                <c:pt idx="0">
                  <c:v>Moyenne 2020-2024</c:v>
                </c:pt>
              </c:strCache>
            </c:strRef>
          </c:tx>
          <c:spPr>
            <a:ln w="25400">
              <a:solidFill>
                <a:srgbClr val="FFD320"/>
              </a:solidFill>
              <a:prstDash val="sysDash"/>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Cotations_cereales!$B$48:$B$59</c:f>
              <c:numCache>
                <c:formatCode>0.00</c:formatCode>
                <c:ptCount val="12"/>
                <c:pt idx="0">
                  <c:v>224.07</c:v>
                </c:pt>
                <c:pt idx="1">
                  <c:v>248.01</c:v>
                </c:pt>
                <c:pt idx="2">
                  <c:v>229.89</c:v>
                </c:pt>
                <c:pt idx="3">
                  <c:v>231.49</c:v>
                </c:pt>
                <c:pt idx="4">
                  <c:v>236.91</c:v>
                </c:pt>
                <c:pt idx="5">
                  <c:v>231.23</c:v>
                </c:pt>
                <c:pt idx="6">
                  <c:v>233.79</c:v>
                </c:pt>
                <c:pt idx="7">
                  <c:v>234.73</c:v>
                </c:pt>
                <c:pt idx="8">
                  <c:v>248.26</c:v>
                </c:pt>
                <c:pt idx="9">
                  <c:v>245.11</c:v>
                </c:pt>
                <c:pt idx="10">
                  <c:v>246.66</c:v>
                </c:pt>
                <c:pt idx="11">
                  <c:v>225.3</c:v>
                </c:pt>
              </c:numCache>
            </c:numRef>
          </c:val>
          <c:smooth val="0"/>
          <c:extLst>
            <c:ext xmlns:c16="http://schemas.microsoft.com/office/drawing/2014/chart" uri="{C3380CC4-5D6E-409C-BE32-E72D297353CC}">
              <c16:uniqueId val="{00000000-A165-4458-91E5-AE9105009DAC}"/>
            </c:ext>
          </c:extLst>
        </c:ser>
        <c:ser>
          <c:idx val="1"/>
          <c:order val="1"/>
          <c:tx>
            <c:strRef>
              <c:f>Cotations_cereales!$D$47</c:f>
              <c:strCache>
                <c:ptCount val="1"/>
                <c:pt idx="0">
                  <c:v>2025-2026</c:v>
                </c:pt>
              </c:strCache>
            </c:strRef>
          </c:tx>
          <c:spPr>
            <a:ln w="25400">
              <a:solidFill>
                <a:srgbClr val="EB613D"/>
              </a:solidFill>
              <a:prstDash val="solid"/>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Cotations_cereales!$D$48:$D$59</c:f>
              <c:numCache>
                <c:formatCode>0.00</c:formatCode>
                <c:ptCount val="12"/>
                <c:pt idx="0">
                  <c:v>197.15</c:v>
                </c:pt>
                <c:pt idx="1">
                  <c:v>194.9</c:v>
                </c:pt>
                <c:pt idx="2">
                  <c:v>190.59</c:v>
                </c:pt>
                <c:pt idx="3">
                  <c:v>187.62</c:v>
                </c:pt>
                <c:pt idx="4">
                  <c:v>190.89</c:v>
                </c:pt>
                <c:pt idx="5">
                  <c:v>189.76</c:v>
                </c:pt>
                <c:pt idx="6">
                  <c:v>194.38</c:v>
                </c:pt>
                <c:pt idx="7">
                  <c:v>191.63</c:v>
                </c:pt>
                <c:pt idx="8">
                  <c:v>205.2</c:v>
                </c:pt>
              </c:numCache>
            </c:numRef>
          </c:val>
          <c:smooth val="0"/>
          <c:extLst>
            <c:ext xmlns:c16="http://schemas.microsoft.com/office/drawing/2014/chart" uri="{C3380CC4-5D6E-409C-BE32-E72D297353CC}">
              <c16:uniqueId val="{00000001-A165-4458-91E5-AE9105009DAC}"/>
            </c:ext>
          </c:extLst>
        </c:ser>
        <c:ser>
          <c:idx val="2"/>
          <c:order val="2"/>
          <c:tx>
            <c:strRef>
              <c:f>Cotations_cereales!$C$47</c:f>
              <c:strCache>
                <c:ptCount val="1"/>
                <c:pt idx="0">
                  <c:v>2024-2025</c:v>
                </c:pt>
              </c:strCache>
            </c:strRef>
          </c:tx>
          <c:spPr>
            <a:ln w="25400">
              <a:solidFill>
                <a:srgbClr val="663300"/>
              </a:solidFill>
              <a:prstDash val="solid"/>
            </a:ln>
          </c:spPr>
          <c:marker>
            <c:symbol val="none"/>
          </c:marker>
          <c:cat>
            <c:strRef>
              <c:f>Cotations_cereales!$A$48:$A$59</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Cotations_cereales!$C$48:$C$59</c:f>
              <c:numCache>
                <c:formatCode>0.00</c:formatCode>
                <c:ptCount val="12"/>
                <c:pt idx="0">
                  <c:v>211.89</c:v>
                </c:pt>
                <c:pt idx="1">
                  <c:v>204.28</c:v>
                </c:pt>
                <c:pt idx="2">
                  <c:v>205.76</c:v>
                </c:pt>
                <c:pt idx="3">
                  <c:v>213.61</c:v>
                </c:pt>
                <c:pt idx="4">
                  <c:v>207.32</c:v>
                </c:pt>
                <c:pt idx="5">
                  <c:v>206.61</c:v>
                </c:pt>
                <c:pt idx="6">
                  <c:v>213.9</c:v>
                </c:pt>
                <c:pt idx="7">
                  <c:v>214.91</c:v>
                </c:pt>
                <c:pt idx="8">
                  <c:v>209.07</c:v>
                </c:pt>
                <c:pt idx="9">
                  <c:v>203.54</c:v>
                </c:pt>
                <c:pt idx="10">
                  <c:v>194.41</c:v>
                </c:pt>
                <c:pt idx="11">
                  <c:v>187.85</c:v>
                </c:pt>
              </c:numCache>
            </c:numRef>
          </c:val>
          <c:smooth val="0"/>
          <c:extLst>
            <c:ext xmlns:c16="http://schemas.microsoft.com/office/drawing/2014/chart" uri="{C3380CC4-5D6E-409C-BE32-E72D297353CC}">
              <c16:uniqueId val="{00000002-A165-4458-91E5-AE9105009DAC}"/>
            </c:ext>
          </c:extLst>
        </c:ser>
        <c:dLbls>
          <c:showLegendKey val="0"/>
          <c:showVal val="0"/>
          <c:showCatName val="0"/>
          <c:showSerName val="0"/>
          <c:showPercent val="0"/>
          <c:showBubbleSize val="0"/>
        </c:dLbls>
        <c:smooth val="0"/>
        <c:axId val="1945079823"/>
        <c:axId val="1"/>
      </c:lineChart>
      <c:catAx>
        <c:axId val="1945079823"/>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9.3086230074899162E-2"/>
              <c:y val="7.3403762029746286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400"/>
          <c:min val="5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945079823"/>
        <c:crossesAt val="1"/>
        <c:crossBetween val="midCat"/>
        <c:majorUnit val="5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Évolution des cotations de blé dur</a:t>
            </a:r>
          </a:p>
        </c:rich>
      </c:tx>
      <c:layout>
        <c:manualLayout>
          <c:xMode val="edge"/>
          <c:yMode val="edge"/>
          <c:x val="0.25715073287071993"/>
          <c:y val="3.1747361367063159E-2"/>
        </c:manualLayout>
      </c:layout>
      <c:overlay val="0"/>
      <c:spPr>
        <a:noFill/>
        <a:ln w="25400">
          <a:noFill/>
        </a:ln>
      </c:spPr>
    </c:title>
    <c:autoTitleDeleted val="0"/>
    <c:plotArea>
      <c:layout>
        <c:manualLayout>
          <c:layoutTarget val="inner"/>
          <c:xMode val="edge"/>
          <c:yMode val="edge"/>
          <c:x val="0.12296875989950053"/>
          <c:y val="0.18827799073353596"/>
          <c:w val="0.78660970671847208"/>
          <c:h val="0.5123631873799509"/>
        </c:manualLayout>
      </c:layout>
      <c:lineChart>
        <c:grouping val="standard"/>
        <c:varyColors val="0"/>
        <c:ser>
          <c:idx val="0"/>
          <c:order val="0"/>
          <c:tx>
            <c:strRef>
              <c:f>Cotations_cereales!$B$29</c:f>
              <c:strCache>
                <c:ptCount val="1"/>
                <c:pt idx="0">
                  <c:v>Moyenne 2020-2024</c:v>
                </c:pt>
              </c:strCache>
            </c:strRef>
          </c:tx>
          <c:spPr>
            <a:ln w="25400">
              <a:solidFill>
                <a:srgbClr val="FFD320"/>
              </a:solidFill>
              <a:prstDash val="sysDash"/>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Cotations_cereales!$B$30:$B$41</c:f>
              <c:numCache>
                <c:formatCode>0.00</c:formatCode>
                <c:ptCount val="12"/>
                <c:pt idx="0">
                  <c:v>313.39999999999998</c:v>
                </c:pt>
                <c:pt idx="1">
                  <c:v>341.71</c:v>
                </c:pt>
                <c:pt idx="2">
                  <c:v>393.93</c:v>
                </c:pt>
                <c:pt idx="3">
                  <c:v>388.27</c:v>
                </c:pt>
                <c:pt idx="4">
                  <c:v>387.94</c:v>
                </c:pt>
                <c:pt idx="5">
                  <c:v>394.62</c:v>
                </c:pt>
                <c:pt idx="6">
                  <c:v>380.86</c:v>
                </c:pt>
                <c:pt idx="7">
                  <c:v>343.04</c:v>
                </c:pt>
                <c:pt idx="8">
                  <c:v>371.03</c:v>
                </c:pt>
                <c:pt idx="9">
                  <c:v>353.51</c:v>
                </c:pt>
                <c:pt idx="10">
                  <c:v>328.58</c:v>
                </c:pt>
                <c:pt idx="11">
                  <c:v>400.37</c:v>
                </c:pt>
              </c:numCache>
            </c:numRef>
          </c:val>
          <c:smooth val="0"/>
          <c:extLst>
            <c:ext xmlns:c16="http://schemas.microsoft.com/office/drawing/2014/chart" uri="{C3380CC4-5D6E-409C-BE32-E72D297353CC}">
              <c16:uniqueId val="{00000000-6767-4A3B-9010-A64A9CEAD493}"/>
            </c:ext>
          </c:extLst>
        </c:ser>
        <c:ser>
          <c:idx val="1"/>
          <c:order val="1"/>
          <c:tx>
            <c:strRef>
              <c:f>Cotations_cereales!$D$29</c:f>
              <c:strCache>
                <c:ptCount val="1"/>
                <c:pt idx="0">
                  <c:v>2025-2026</c:v>
                </c:pt>
              </c:strCache>
            </c:strRef>
          </c:tx>
          <c:spPr>
            <a:ln w="25400">
              <a:solidFill>
                <a:srgbClr val="EB613D"/>
              </a:solidFill>
              <a:prstDash val="solid"/>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Cotations_cereales!$D$30:$D$41</c:f>
              <c:numCache>
                <c:formatCode>0.00</c:formatCode>
                <c:ptCount val="12"/>
                <c:pt idx="0">
                  <c:v>277.5</c:v>
                </c:pt>
                <c:pt idx="1">
                  <c:v>279.29000000000002</c:v>
                </c:pt>
                <c:pt idx="2">
                  <c:v>270.01</c:v>
                </c:pt>
                <c:pt idx="3">
                  <c:v>253.55</c:v>
                </c:pt>
                <c:pt idx="4">
                  <c:v>261.5</c:v>
                </c:pt>
                <c:pt idx="5">
                  <c:v>255.76</c:v>
                </c:pt>
                <c:pt idx="6">
                  <c:v>248.9</c:v>
                </c:pt>
                <c:pt idx="7">
                  <c:v>248</c:v>
                </c:pt>
                <c:pt idx="8">
                  <c:v>253.71</c:v>
                </c:pt>
              </c:numCache>
            </c:numRef>
          </c:val>
          <c:smooth val="0"/>
          <c:extLst>
            <c:ext xmlns:c16="http://schemas.microsoft.com/office/drawing/2014/chart" uri="{C3380CC4-5D6E-409C-BE32-E72D297353CC}">
              <c16:uniqueId val="{00000001-6767-4A3B-9010-A64A9CEAD493}"/>
            </c:ext>
          </c:extLst>
        </c:ser>
        <c:ser>
          <c:idx val="2"/>
          <c:order val="2"/>
          <c:tx>
            <c:strRef>
              <c:f>Cotations_cereales!$C$29</c:f>
              <c:strCache>
                <c:ptCount val="1"/>
                <c:pt idx="0">
                  <c:v>2024-2025</c:v>
                </c:pt>
              </c:strCache>
            </c:strRef>
          </c:tx>
          <c:spPr>
            <a:ln w="25400">
              <a:solidFill>
                <a:srgbClr val="663300"/>
              </a:solidFill>
              <a:prstDash val="solid"/>
            </a:ln>
          </c:spPr>
          <c:marker>
            <c:symbol val="none"/>
          </c:marker>
          <c:cat>
            <c:strRef>
              <c:f>Cotations_cereales!$A$30:$A$41</c:f>
              <c:strCache>
                <c:ptCount val="12"/>
                <c:pt idx="0">
                  <c:v>juil</c:v>
                </c:pt>
                <c:pt idx="1">
                  <c:v>aout</c:v>
                </c:pt>
                <c:pt idx="2">
                  <c:v>sept</c:v>
                </c:pt>
                <c:pt idx="3">
                  <c:v>oct</c:v>
                </c:pt>
                <c:pt idx="4">
                  <c:v>nov</c:v>
                </c:pt>
                <c:pt idx="5">
                  <c:v>déc</c:v>
                </c:pt>
                <c:pt idx="6">
                  <c:v>janv</c:v>
                </c:pt>
                <c:pt idx="7">
                  <c:v>fév</c:v>
                </c:pt>
                <c:pt idx="8">
                  <c:v>mars</c:v>
                </c:pt>
                <c:pt idx="9">
                  <c:v>avril</c:v>
                </c:pt>
                <c:pt idx="10">
                  <c:v>mai</c:v>
                </c:pt>
                <c:pt idx="11">
                  <c:v>juin</c:v>
                </c:pt>
              </c:strCache>
            </c:strRef>
          </c:cat>
          <c:val>
            <c:numRef>
              <c:f>Cotations_cereales!$C$30:$C$41</c:f>
              <c:numCache>
                <c:formatCode>0.00</c:formatCode>
                <c:ptCount val="12"/>
                <c:pt idx="0">
                  <c:v>297.94</c:v>
                </c:pt>
                <c:pt idx="1">
                  <c:v>270</c:v>
                </c:pt>
                <c:pt idx="2">
                  <c:v>292.67</c:v>
                </c:pt>
                <c:pt idx="3">
                  <c:v>299.23</c:v>
                </c:pt>
                <c:pt idx="4">
                  <c:v>303.92</c:v>
                </c:pt>
                <c:pt idx="5">
                  <c:v>297.5</c:v>
                </c:pt>
                <c:pt idx="6">
                  <c:v>299.56</c:v>
                </c:pt>
                <c:pt idx="7">
                  <c:v>302.64</c:v>
                </c:pt>
                <c:pt idx="8">
                  <c:v>303.32</c:v>
                </c:pt>
                <c:pt idx="9">
                  <c:v>293.25</c:v>
                </c:pt>
                <c:pt idx="11">
                  <c:v>286.3</c:v>
                </c:pt>
              </c:numCache>
            </c:numRef>
          </c:val>
          <c:smooth val="0"/>
          <c:extLst>
            <c:ext xmlns:c16="http://schemas.microsoft.com/office/drawing/2014/chart" uri="{C3380CC4-5D6E-409C-BE32-E72D297353CC}">
              <c16:uniqueId val="{00000002-6767-4A3B-9010-A64A9CEAD493}"/>
            </c:ext>
          </c:extLst>
        </c:ser>
        <c:dLbls>
          <c:showLegendKey val="0"/>
          <c:showVal val="0"/>
          <c:showCatName val="0"/>
          <c:showSerName val="0"/>
          <c:showPercent val="0"/>
          <c:showBubbleSize val="0"/>
        </c:dLbls>
        <c:smooth val="0"/>
        <c:axId val="1945082735"/>
        <c:axId val="1"/>
      </c:lineChart>
      <c:catAx>
        <c:axId val="1945082735"/>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5.8731128928518644E-2"/>
              <c:y val="6.356333117934726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600"/>
          <c:min val="5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945082735"/>
        <c:crossesAt val="1"/>
        <c:crossBetween val="midCat"/>
        <c:majorUnit val="10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colza</a:t>
            </a:r>
          </a:p>
        </c:rich>
      </c:tx>
      <c:layout>
        <c:manualLayout>
          <c:xMode val="edge"/>
          <c:yMode val="edge"/>
          <c:x val="0.24208697426541195"/>
          <c:y val="4.1883374775521481E-2"/>
        </c:manualLayout>
      </c:layout>
      <c:overlay val="0"/>
      <c:spPr>
        <a:noFill/>
        <a:ln w="25400">
          <a:noFill/>
        </a:ln>
      </c:spPr>
    </c:title>
    <c:autoTitleDeleted val="0"/>
    <c:plotArea>
      <c:layout>
        <c:manualLayout>
          <c:layoutTarget val="inner"/>
          <c:xMode val="edge"/>
          <c:yMode val="edge"/>
          <c:x val="0.13893549680693928"/>
          <c:y val="0.18775867342549726"/>
          <c:w val="0.78475682205600306"/>
          <c:h val="0.52289303467697268"/>
        </c:manualLayout>
      </c:layout>
      <c:lineChart>
        <c:grouping val="standard"/>
        <c:varyColors val="0"/>
        <c:ser>
          <c:idx val="0"/>
          <c:order val="0"/>
          <c:tx>
            <c:strRef>
              <c:f>Cotations_oleoproteagineux!$B$9</c:f>
              <c:strCache>
                <c:ptCount val="1"/>
                <c:pt idx="0">
                  <c:v>Moyenne 2020-2024</c:v>
                </c:pt>
              </c:strCache>
            </c:strRef>
          </c:tx>
          <c:spPr>
            <a:ln w="25400">
              <a:solidFill>
                <a:srgbClr val="FFD320"/>
              </a:solidFill>
              <a:prstDash val="sysDash"/>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Cotations_oleoproteagineux!$B$10:$B$21</c15:sqref>
                  </c15:fullRef>
                </c:ext>
              </c:extLst>
              <c:f>Cotations_oleoproteagineux!$B$11:$B$21</c:f>
              <c:numCache>
                <c:formatCode>0.00</c:formatCode>
                <c:ptCount val="11"/>
                <c:pt idx="0">
                  <c:v>496.23333333333341</c:v>
                </c:pt>
                <c:pt idx="1">
                  <c:v>503.12749999999994</c:v>
                </c:pt>
                <c:pt idx="2">
                  <c:v>524.33999999999992</c:v>
                </c:pt>
                <c:pt idx="3">
                  <c:v>536.98333333333335</c:v>
                </c:pt>
                <c:pt idx="4">
                  <c:v>523.6</c:v>
                </c:pt>
                <c:pt idx="5">
                  <c:v>534.125</c:v>
                </c:pt>
                <c:pt idx="6">
                  <c:v>533.91999999999996</c:v>
                </c:pt>
                <c:pt idx="7">
                  <c:v>564.61</c:v>
                </c:pt>
                <c:pt idx="8">
                  <c:v>575.15</c:v>
                </c:pt>
                <c:pt idx="9">
                  <c:v>549.03333333333342</c:v>
                </c:pt>
                <c:pt idx="10">
                  <c:v>524.39833333333331</c:v>
                </c:pt>
              </c:numCache>
            </c:numRef>
          </c:val>
          <c:smooth val="0"/>
          <c:extLst>
            <c:ext xmlns:c16="http://schemas.microsoft.com/office/drawing/2014/chart" uri="{C3380CC4-5D6E-409C-BE32-E72D297353CC}">
              <c16:uniqueId val="{00000000-B6A8-478B-8A6D-2F130555F4FD}"/>
            </c:ext>
          </c:extLst>
        </c:ser>
        <c:ser>
          <c:idx val="1"/>
          <c:order val="1"/>
          <c:tx>
            <c:strRef>
              <c:f>Cotations_oleoproteagineux!$C$9</c:f>
              <c:strCache>
                <c:ptCount val="1"/>
                <c:pt idx="0">
                  <c:v>2024-2025</c:v>
                </c:pt>
              </c:strCache>
            </c:strRef>
          </c:tx>
          <c:spPr>
            <a:ln w="25400">
              <a:solidFill>
                <a:schemeClr val="tx1"/>
              </a:solidFill>
              <a:prstDash val="solid"/>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Cotations_oleoproteagineux!$C$10:$C$21</c15:sqref>
                  </c15:fullRef>
                </c:ext>
              </c:extLst>
              <c:f>Cotations_oleoproteagineux!$C$11:$C$21</c:f>
              <c:numCache>
                <c:formatCode>0.00</c:formatCode>
                <c:ptCount val="11"/>
                <c:pt idx="0">
                  <c:v>461.5</c:v>
                </c:pt>
                <c:pt idx="1">
                  <c:v>469.81</c:v>
                </c:pt>
                <c:pt idx="2">
                  <c:v>498.2</c:v>
                </c:pt>
                <c:pt idx="3">
                  <c:v>520.38</c:v>
                </c:pt>
                <c:pt idx="4">
                  <c:v>522.33333333333337</c:v>
                </c:pt>
                <c:pt idx="5">
                  <c:v>525.625</c:v>
                </c:pt>
                <c:pt idx="6">
                  <c:v>523.25</c:v>
                </c:pt>
                <c:pt idx="7">
                  <c:v>493.75</c:v>
                </c:pt>
                <c:pt idx="8">
                  <c:v>493.875</c:v>
                </c:pt>
                <c:pt idx="9">
                  <c:v>483</c:v>
                </c:pt>
                <c:pt idx="10">
                  <c:v>475.63</c:v>
                </c:pt>
              </c:numCache>
            </c:numRef>
          </c:val>
          <c:smooth val="0"/>
          <c:extLst>
            <c:ext xmlns:c16="http://schemas.microsoft.com/office/drawing/2014/chart" uri="{C3380CC4-5D6E-409C-BE32-E72D297353CC}">
              <c16:uniqueId val="{00000001-B6A8-478B-8A6D-2F130555F4FD}"/>
            </c:ext>
          </c:extLst>
        </c:ser>
        <c:ser>
          <c:idx val="2"/>
          <c:order val="2"/>
          <c:tx>
            <c:strRef>
              <c:f>Cotations_oleoproteagineux!$D$9</c:f>
              <c:strCache>
                <c:ptCount val="1"/>
                <c:pt idx="0">
                  <c:v>2025-2026</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Cotations_oleoproteagineux!$A$10:$A$21</c15:sqref>
                  </c15:fullRef>
                </c:ext>
              </c:extLst>
              <c:f>Cotations_oleoproteagineux!$A$11:$A$21</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Cotations_oleoproteagineux!$D$10:$D$21</c15:sqref>
                  </c15:fullRef>
                </c:ext>
              </c:extLst>
              <c:f>Cotations_oleoproteagineux!$D$11:$D$21</c:f>
              <c:numCache>
                <c:formatCode>0.00</c:formatCode>
                <c:ptCount val="11"/>
                <c:pt idx="0">
                  <c:v>464.67</c:v>
                </c:pt>
                <c:pt idx="1">
                  <c:v>461.25</c:v>
                </c:pt>
                <c:pt idx="2">
                  <c:v>463.8</c:v>
                </c:pt>
                <c:pt idx="3">
                  <c:v>474.88</c:v>
                </c:pt>
                <c:pt idx="4">
                  <c:v>464.33</c:v>
                </c:pt>
                <c:pt idx="5">
                  <c:v>459</c:v>
                </c:pt>
                <c:pt idx="6">
                  <c:v>479.88</c:v>
                </c:pt>
                <c:pt idx="7">
                  <c:v>498.38</c:v>
                </c:pt>
              </c:numCache>
            </c:numRef>
          </c:val>
          <c:smooth val="0"/>
          <c:extLst>
            <c:ext xmlns:c16="http://schemas.microsoft.com/office/drawing/2014/chart" uri="{C3380CC4-5D6E-409C-BE32-E72D297353CC}">
              <c16:uniqueId val="{00000002-B6A8-478B-8A6D-2F130555F4FD}"/>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1100"/>
          <c:min val="3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866331599"/>
        <c:crossesAt val="1"/>
        <c:crossBetween val="midCat"/>
        <c:majorUnit val="200"/>
      </c:valAx>
      <c:spPr>
        <a:noFill/>
        <a:ln w="3175">
          <a:solidFill>
            <a:srgbClr val="B3B3B3"/>
          </a:solidFill>
          <a:prstDash val="solid"/>
        </a:ln>
      </c:spPr>
    </c:plotArea>
    <c:legend>
      <c:legendPos val="r"/>
      <c:layout>
        <c:manualLayout>
          <c:xMode val="edge"/>
          <c:yMode val="edge"/>
          <c:x val="0.10881544436724609"/>
          <c:y val="0.86322133100982901"/>
          <c:w val="0.80852814240153048"/>
          <c:h val="0.13677866899017102"/>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fr-FR"/>
              <a:t>Evolution des cotations de tournesol</a:t>
            </a:r>
          </a:p>
        </c:rich>
      </c:tx>
      <c:layout>
        <c:manualLayout>
          <c:xMode val="edge"/>
          <c:yMode val="edge"/>
          <c:x val="0.24208697426541195"/>
          <c:y val="4.1883374775521481E-2"/>
        </c:manualLayout>
      </c:layout>
      <c:overlay val="0"/>
      <c:spPr>
        <a:noFill/>
        <a:ln w="25400">
          <a:noFill/>
        </a:ln>
      </c:spPr>
    </c:title>
    <c:autoTitleDeleted val="0"/>
    <c:plotArea>
      <c:layout>
        <c:manualLayout>
          <c:layoutTarget val="inner"/>
          <c:xMode val="edge"/>
          <c:yMode val="edge"/>
          <c:x val="0.13893554631730795"/>
          <c:y val="0.19281680653713371"/>
          <c:w val="0.78475682205600306"/>
          <c:h val="0.52289303467697268"/>
        </c:manualLayout>
      </c:layout>
      <c:lineChart>
        <c:grouping val="standard"/>
        <c:varyColors val="0"/>
        <c:ser>
          <c:idx val="0"/>
          <c:order val="0"/>
          <c:tx>
            <c:strRef>
              <c:f>Cotations_oleoproteagineux!$B$26</c:f>
              <c:strCache>
                <c:ptCount val="1"/>
                <c:pt idx="0">
                  <c:v>Moyenne 2020-2024</c:v>
                </c:pt>
              </c:strCache>
            </c:strRef>
          </c:tx>
          <c:spPr>
            <a:ln w="25400">
              <a:solidFill>
                <a:srgbClr val="FFD320"/>
              </a:solidFill>
              <a:prstDash val="sysDash"/>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Cotations_oleoproteagineux!$B$27:$B$38</c15:sqref>
                  </c15:fullRef>
                </c:ext>
              </c:extLst>
              <c:f>Cotations_oleoproteagineux!$B$28:$B$38</c:f>
              <c:numCache>
                <c:formatCode>0.00</c:formatCode>
                <c:ptCount val="11"/>
                <c:pt idx="0">
                  <c:v>479.16666666666669</c:v>
                </c:pt>
                <c:pt idx="1">
                  <c:v>476.97500000000002</c:v>
                </c:pt>
                <c:pt idx="2">
                  <c:v>519.02499999999998</c:v>
                </c:pt>
                <c:pt idx="3">
                  <c:v>533.33333333333326</c:v>
                </c:pt>
                <c:pt idx="4">
                  <c:v>514.5</c:v>
                </c:pt>
                <c:pt idx="5">
                  <c:v>520.25</c:v>
                </c:pt>
                <c:pt idx="6">
                  <c:v>529.1</c:v>
                </c:pt>
                <c:pt idx="7">
                  <c:v>575.8125</c:v>
                </c:pt>
                <c:pt idx="8">
                  <c:v>526.65</c:v>
                </c:pt>
                <c:pt idx="9">
                  <c:v>523.66666666666674</c:v>
                </c:pt>
                <c:pt idx="10">
                  <c:v>493.18333333333339</c:v>
                </c:pt>
              </c:numCache>
            </c:numRef>
          </c:val>
          <c:smooth val="0"/>
          <c:extLst>
            <c:ext xmlns:c16="http://schemas.microsoft.com/office/drawing/2014/chart" uri="{C3380CC4-5D6E-409C-BE32-E72D297353CC}">
              <c16:uniqueId val="{00000000-66ED-4B66-A3B8-3315229FA336}"/>
            </c:ext>
          </c:extLst>
        </c:ser>
        <c:ser>
          <c:idx val="1"/>
          <c:order val="1"/>
          <c:tx>
            <c:strRef>
              <c:f>Cotations_oleoproteagineux!$C$26</c:f>
              <c:strCache>
                <c:ptCount val="1"/>
                <c:pt idx="0">
                  <c:v>2024-2025</c:v>
                </c:pt>
              </c:strCache>
            </c:strRef>
          </c:tx>
          <c:spPr>
            <a:ln w="25400">
              <a:solidFill>
                <a:schemeClr val="tx1"/>
              </a:solidFill>
              <a:prstDash val="solid"/>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Cotations_oleoproteagineux!$C$27:$C$38</c15:sqref>
                  </c15:fullRef>
                </c:ext>
              </c:extLst>
              <c:f>Cotations_oleoproteagineux!$C$28:$C$38</c:f>
              <c:numCache>
                <c:formatCode>0.00</c:formatCode>
                <c:ptCount val="11"/>
                <c:pt idx="0">
                  <c:v>464.17</c:v>
                </c:pt>
                <c:pt idx="1">
                  <c:v>467.5</c:v>
                </c:pt>
                <c:pt idx="2">
                  <c:v>536.25</c:v>
                </c:pt>
                <c:pt idx="3">
                  <c:v>553.75</c:v>
                </c:pt>
                <c:pt idx="4">
                  <c:v>538.33333333333337</c:v>
                </c:pt>
                <c:pt idx="5">
                  <c:v>533.75</c:v>
                </c:pt>
                <c:pt idx="6">
                  <c:v>538.75</c:v>
                </c:pt>
                <c:pt idx="8">
                  <c:v>457.5</c:v>
                </c:pt>
                <c:pt idx="9">
                  <c:v>427.5</c:v>
                </c:pt>
                <c:pt idx="10">
                  <c:v>431.25</c:v>
                </c:pt>
              </c:numCache>
            </c:numRef>
          </c:val>
          <c:smooth val="0"/>
          <c:extLst>
            <c:ext xmlns:c16="http://schemas.microsoft.com/office/drawing/2014/chart" uri="{C3380CC4-5D6E-409C-BE32-E72D297353CC}">
              <c16:uniqueId val="{00000001-66ED-4B66-A3B8-3315229FA336}"/>
            </c:ext>
          </c:extLst>
        </c:ser>
        <c:ser>
          <c:idx val="2"/>
          <c:order val="2"/>
          <c:tx>
            <c:strRef>
              <c:f>Cotations_oleoproteagineux!$D$26</c:f>
              <c:strCache>
                <c:ptCount val="1"/>
                <c:pt idx="0">
                  <c:v>2025-2026</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Cotations_oleoproteagineux!$A$27:$A$38</c15:sqref>
                  </c15:fullRef>
                </c:ext>
              </c:extLst>
              <c:f>Cotations_oleoproteagineux!$A$28:$A$38</c:f>
              <c:strCache>
                <c:ptCount val="11"/>
                <c:pt idx="0">
                  <c:v>aout</c:v>
                </c:pt>
                <c:pt idx="1">
                  <c:v>sept</c:v>
                </c:pt>
                <c:pt idx="2">
                  <c:v>oct</c:v>
                </c:pt>
                <c:pt idx="3">
                  <c:v>nov</c:v>
                </c:pt>
                <c:pt idx="4">
                  <c:v>déc</c:v>
                </c:pt>
                <c:pt idx="5">
                  <c:v>janv</c:v>
                </c:pt>
                <c:pt idx="6">
                  <c:v>fév</c:v>
                </c:pt>
                <c:pt idx="7">
                  <c:v>mars</c:v>
                </c:pt>
                <c:pt idx="8">
                  <c:v>avril</c:v>
                </c:pt>
                <c:pt idx="9">
                  <c:v>mai</c:v>
                </c:pt>
                <c:pt idx="10">
                  <c:v>juin</c:v>
                </c:pt>
              </c:strCache>
            </c:strRef>
          </c:cat>
          <c:val>
            <c:numRef>
              <c:extLst>
                <c:ext xmlns:c15="http://schemas.microsoft.com/office/drawing/2012/chart" uri="{02D57815-91ED-43cb-92C2-25804820EDAC}">
                  <c15:fullRef>
                    <c15:sqref>Cotations_oleoproteagineux!$D$27:$D$38</c15:sqref>
                  </c15:fullRef>
                </c:ext>
              </c:extLst>
              <c:f>Cotations_oleoproteagineux!$D$28:$D$38</c:f>
              <c:numCache>
                <c:formatCode>0.00</c:formatCode>
                <c:ptCount val="11"/>
                <c:pt idx="0">
                  <c:v>480</c:v>
                </c:pt>
                <c:pt idx="1">
                  <c:v>488.75</c:v>
                </c:pt>
                <c:pt idx="2">
                  <c:v>500</c:v>
                </c:pt>
                <c:pt idx="3">
                  <c:v>553.33000000000004</c:v>
                </c:pt>
                <c:pt idx="5">
                  <c:v>550</c:v>
                </c:pt>
                <c:pt idx="6">
                  <c:v>546.25</c:v>
                </c:pt>
                <c:pt idx="7">
                  <c:v>531.25</c:v>
                </c:pt>
              </c:numCache>
            </c:numRef>
          </c:val>
          <c:smooth val="0"/>
          <c:extLst>
            <c:ext xmlns:c16="http://schemas.microsoft.com/office/drawing/2014/chart" uri="{C3380CC4-5D6E-409C-BE32-E72D297353CC}">
              <c16:uniqueId val="{00000002-66ED-4B66-A3B8-3315229FA336}"/>
            </c:ext>
          </c:extLst>
        </c:ser>
        <c:dLbls>
          <c:showLegendKey val="0"/>
          <c:showVal val="0"/>
          <c:showCatName val="0"/>
          <c:showSerName val="0"/>
          <c:showPercent val="0"/>
          <c:showBubbleSize val="0"/>
        </c:dLbls>
        <c:smooth val="0"/>
        <c:axId val="1866331599"/>
        <c:axId val="1"/>
      </c:lineChart>
      <c:catAx>
        <c:axId val="1866331599"/>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€/tonne</a:t>
                </a:r>
              </a:p>
            </c:rich>
          </c:tx>
          <c:layout>
            <c:manualLayout>
              <c:xMode val="edge"/>
              <c:yMode val="edge"/>
              <c:x val="7.0792722937071881E-2"/>
              <c:y val="5.9486375880646494E-2"/>
            </c:manualLayout>
          </c:layout>
          <c:overlay val="0"/>
          <c:spPr>
            <a:noFill/>
            <a:ln w="25400">
              <a:noFill/>
            </a:ln>
          </c:spPr>
        </c:title>
        <c:numFmt formatCode="General" sourceLinked="1"/>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900"/>
          <c:min val="300"/>
        </c:scaling>
        <c:delete val="0"/>
        <c:axPos val="l"/>
        <c:majorGridlines>
          <c:spPr>
            <a:ln w="3175">
              <a:solidFill>
                <a:srgbClr val="B3B3B3"/>
              </a:solidFill>
              <a:prstDash val="solid"/>
            </a:ln>
          </c:spPr>
        </c:majorGridlines>
        <c:numFmt formatCode="#,##0" sourceLinked="0"/>
        <c:majorTickMark val="out"/>
        <c:minorTickMark val="none"/>
        <c:tickLblPos val="nextTo"/>
        <c:spPr>
          <a:ln w="254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866331599"/>
        <c:crossesAt val="1"/>
        <c:crossBetween val="midCat"/>
        <c:majorUnit val="200"/>
      </c:valAx>
      <c:spPr>
        <a:noFill/>
        <a:ln w="3175">
          <a:solidFill>
            <a:srgbClr val="B3B3B3"/>
          </a:solidFill>
          <a:prstDash val="solid"/>
        </a:ln>
      </c:spPr>
    </c:plotArea>
    <c:legend>
      <c:legendPos val="b"/>
      <c:overlay val="0"/>
      <c:spPr>
        <a:no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25400</xdr:colOff>
      <xdr:row>9</xdr:row>
      <xdr:rowOff>12700</xdr:rowOff>
    </xdr:from>
    <xdr:to>
      <xdr:col>0</xdr:col>
      <xdr:colOff>12071350</xdr:colOff>
      <xdr:row>70</xdr:row>
      <xdr:rowOff>44450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25400" y="2146300"/>
          <a:ext cx="12045950" cy="12642850"/>
        </a:xfrm>
        <a:prstGeom prst="rect">
          <a:avLst/>
        </a:prstGeom>
        <a:solidFill>
          <a:schemeClr val="lt1"/>
        </a:solidFill>
        <a:ln w="12700" cmpd="sng">
          <a:solidFill>
            <a:srgbClr val="0080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i="0" u="none" strike="noStrike" baseline="0">
              <a:solidFill>
                <a:srgbClr val="008080"/>
              </a:solidFill>
              <a:effectLst/>
              <a:latin typeface="Marianne" panose="02000000000000000000" pitchFamily="50" charset="0"/>
              <a:ea typeface="+mn-ea"/>
              <a:cs typeface="+mn-cs"/>
            </a:rPr>
            <a:t>Méthodologie</a:t>
          </a:r>
          <a:r>
            <a:rPr lang="fr-FR" sz="1400" baseline="0">
              <a:solidFill>
                <a:srgbClr val="008080"/>
              </a:solidFill>
              <a:latin typeface="Marianne" panose="02000000000000000000" pitchFamily="50" charset="0"/>
            </a:rPr>
            <a:t> </a:t>
          </a:r>
        </a:p>
        <a:p>
          <a:endParaRPr lang="fr-FR" sz="1400" baseline="0">
            <a:solidFill>
              <a:srgbClr val="3D9EE7"/>
            </a:solidFill>
            <a:latin typeface="Marianne" panose="02000000000000000000" pitchFamily="50" charset="0"/>
          </a:endParaRPr>
        </a:p>
        <a:p>
          <a:r>
            <a:rPr lang="fr-FR" sz="1100" b="1" i="0" u="none" strike="noStrike" baseline="0">
              <a:solidFill>
                <a:sysClr val="windowText" lastClr="000000"/>
              </a:solidFill>
              <a:effectLst/>
              <a:latin typeface="Marianne" panose="02000000000000000000" pitchFamily="50" charset="0"/>
              <a:ea typeface="+mn-ea"/>
              <a:cs typeface="+mn-cs"/>
            </a:rPr>
            <a:t>DRAAF Occitanie / SRISET -  Estimations précoces de conjoncture en Grandes cultures</a:t>
          </a:r>
        </a:p>
        <a:p>
          <a:endParaRPr lang="fr-FR" sz="1100" b="1" i="0" u="none" strike="noStrike">
            <a:solidFill>
              <a:schemeClr val="dk1"/>
            </a:solidFill>
            <a:effectLst/>
            <a:latin typeface="Marianne" panose="02000000000000000000" pitchFamily="50" charset="0"/>
            <a:ea typeface="+mn-ea"/>
            <a:cs typeface="+mn-cs"/>
          </a:endParaRPr>
        </a:p>
        <a:p>
          <a:r>
            <a:rPr lang="fr-FR" sz="1100" b="1" i="0" u="sng" strike="noStrike">
              <a:solidFill>
                <a:schemeClr val="dk1"/>
              </a:solidFill>
              <a:effectLst/>
              <a:latin typeface="Marianne" panose="02000000000000000000" pitchFamily="50" charset="0"/>
              <a:ea typeface="+mn-ea"/>
              <a:cs typeface="+mn-cs"/>
            </a:rPr>
            <a:t>1) Le calendrier</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Le suivi de la conjoncture en Grandes Cultures de l'année de production N débute en décembre de l'année N-1 (prévisions de semis par culture), et se termine en novembre de l'année N (bilan intermédiaire des récoltes).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estimations sont révisées et publiées tous les mois (à l'exception des mois de janvier et de mars), après la publication officielle des résultats nationaux dont le calendrier est annoncé sur le site Agreste (rubrique Conjoncture Infos rapides / Calendrier de parution), généralement à partir du 10 du mois.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premières estimations qui ne concernent que les céréales d’hiver (blés, seigle, orge, avoine, triticale) et le colza, ne portent que sur les surfaces mises en culture. En avril, les cultures de printemps s’ajoutent aux cultures d’hiver, et dès le mois de mai les informations intègrent l’ensemble des cultures avec l'ajout des cultures d'été. A partir de juillet (juin pour le colza et l’orge d’hiver), les estimations de surfaces sont complétées par des estimations de rendements et de production.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 calendrier détaillé des évaluations par culture est précisé dans l'onglet Calendrier_Estim_production.</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l'issue du suivi en conjoncture (dernière publication en novembre de l'année N), les estimations en Grandes Cultures sont encore affinées à partir des dernières données disponibles et sont consolidées dans plusieurs versions successives de la statistique agricole annuelle (SAA) : préliminaire en janvier N+1, provisoire en mars N+1, semi-définitive en juin N+1, et définitive en octobre N+1.</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L’objectif de ce suivi est de fournir des évaluations quantitatives des productions totales et des rendements moyens par culture à l’échelle départementale. Des commentaires plus qualitatifs, sur la qualité des produits et sur l’hétérogénéité des résultats, complètent dans la mesure du possible ces estimations. Néanmoins, les moyens mis en œuvre ne permettent pas d’apprécier complètement l’hétérogénéité infra-départementale, parfois importante y compris à une échelle très locale.</a:t>
          </a:r>
        </a:p>
        <a:p>
          <a:endParaRPr lang="fr-FR" sz="1100" b="0" i="0" u="none" strike="noStrike">
            <a:solidFill>
              <a:schemeClr val="dk1"/>
            </a:solidFill>
            <a:effectLst/>
            <a:latin typeface="Marianne" panose="02000000000000000000" pitchFamily="50" charset="0"/>
            <a:ea typeface="+mn-ea"/>
            <a:cs typeface="+mn-cs"/>
          </a:endParaRPr>
        </a:p>
        <a:p>
          <a:r>
            <a:rPr lang="fr-FR" sz="1100" b="1" i="0" u="sng" strike="noStrike">
              <a:solidFill>
                <a:schemeClr val="dk1"/>
              </a:solidFill>
              <a:effectLst/>
              <a:latin typeface="Marianne" panose="02000000000000000000" pitchFamily="50" charset="0"/>
              <a:ea typeface="+mn-ea"/>
              <a:cs typeface="+mn-cs"/>
            </a:rPr>
            <a:t>2) Les sources d’information</a:t>
          </a:r>
        </a:p>
        <a:p>
          <a:endParaRPr lang="fr-FR" sz="1100" b="1" i="0" u="sng" strike="noStrike">
            <a:solidFill>
              <a:schemeClr val="dk1"/>
            </a:solidFill>
            <a:effectLst/>
            <a:latin typeface="Marianne" panose="02000000000000000000" pitchFamily="50" charset="0"/>
            <a:ea typeface="+mn-ea"/>
            <a:cs typeface="+mn-cs"/>
          </a:endParaRPr>
        </a:p>
        <a:p>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La conjoncture est basée sur l’exploitation d’informations provenant de sources variées, et disponibles selon des calendriers qui leur sont propres : données d’enquêtes (enquête terres labourables), données administratives (déclarations des surfaces PAC, collecte et stocks des collecteurs), dires d’experts.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L'enquête terres labourables (Terlab) est une enquête réalisée par la statistique agricole auprès d'un échantillon d'exploitants agricoles. En Occitanie, environ 2100 exploitants sont interrogés (en 2024) ; ils sont répartis dans les départements présentant une surface significative en grandes cultures (soit 9 départements sur 13, l'Ariège, l'Hérault, le Lot et les Pyrénées-Orientales n'étant pas enquêtés). L'enquête est réalisée en 2 temps (ou vagues). La 1ere vague, collectée de mi-juillet à mi-septembre, a pour principal objet l'estimation des rendements des cultures d'hiver et de printemps. La seconde, de novembre à mi-janvier, permet d’évaluer les rendements des cultures d’été, et fournit des prévisions de semis pour la campagne suivante.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premières déclarations PAC de la campagne N sont généralement disponibles après la mi-mai, date limite usuelle pour la déclaration des surfaces par culture par les exploitants agricoles. Ces données sont ensuite actualisées en cours de campagne pour prendre en compte les corrections apportées par les déclarants (modification d’assolement) et l’instruction des dossiers PAC.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dires d’experts proviennent de la consultation régulière d’un réseau de correspondants locaux dans les différents départements parmi lesquels figurent des techniciens des chambres d’agriculture (dont une partie assure en particulier les observations de l’état de cultures dans le cadre du dispositif CéréObs), des représentants des coopératives agricoles et des entreprises de négoce, des organismes de recherche et développement et des instituts spécialisés (ARVALIS, Terres Inovia, Centre français du riz…), des syndicats de semences et établissements spécialisés dans la production de semences. Au total, plus d’une vingtaine de correspondants sont consultés chaque mois pour établir les prévisions pour l’Occitanie.</a:t>
          </a:r>
          <a:r>
            <a:rPr lang="fr-FR" sz="1100">
              <a:latin typeface="Marianne" panose="02000000000000000000" pitchFamily="50" charset="0"/>
            </a:rPr>
            <a:t> </a:t>
          </a:r>
        </a:p>
        <a:p>
          <a:endParaRPr lang="fr-FR" sz="1100">
            <a:latin typeface="Marianne" panose="02000000000000000000" pitchFamily="50" charset="0"/>
          </a:endParaRPr>
        </a:p>
        <a:p>
          <a:r>
            <a:rPr lang="fr-FR" sz="1100" b="1" i="0" u="sng" strike="noStrike">
              <a:solidFill>
                <a:schemeClr val="dk1"/>
              </a:solidFill>
              <a:effectLst/>
              <a:latin typeface="Marianne" panose="02000000000000000000" pitchFamily="50" charset="0"/>
              <a:ea typeface="+mn-ea"/>
              <a:cs typeface="+mn-cs"/>
            </a:rPr>
            <a:t>3) Les méthodes d’estimation</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L’établissement de la conjoncture Grandes Cultures est un travail de synthèse d’informations, effectué avec une périodicité mensuelle, qui consiste à exploiter et recouper l’ensemble des données au fur et à mesure de leur disponibilité.</a:t>
          </a:r>
          <a:r>
            <a:rPr lang="fr-FR" sz="1100">
              <a:latin typeface="Marianne" panose="02000000000000000000" pitchFamily="50" charset="0"/>
            </a:rPr>
            <a:t> </a:t>
          </a:r>
        </a:p>
        <a:p>
          <a:endParaRPr lang="fr-FR" sz="1100">
            <a:latin typeface="Marianne" panose="02000000000000000000" pitchFamily="50" charset="0"/>
          </a:endParaRPr>
        </a:p>
        <a:p>
          <a:r>
            <a:rPr lang="fr-FR" sz="1100" b="1" i="0" u="none" strike="noStrike">
              <a:solidFill>
                <a:schemeClr val="dk1"/>
              </a:solidFill>
              <a:effectLst/>
              <a:latin typeface="Marianne" panose="02000000000000000000" pitchFamily="50" charset="0"/>
              <a:ea typeface="+mn-ea"/>
              <a:cs typeface="+mn-cs"/>
            </a:rPr>
            <a:t>a) Surfaces des cultures</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En décembre N-1, les premières estimations reposent exclusivement sur les dires d’expert.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En février N, sont exploitées les prévisions de surfaces mises en culture issues de la vague 2 de l’enquête Terlab de l’année N-1. Ces résultats, basés sur un échantillon, sont systématiquement confrontées aux évaluations précédentes et, après une nouvelle consultation des experts, permettent de mettre à jour les estimations.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Dans les départements dans lesquels l’enquête Terlab n’est pas réalisée, les estimations sont établies à partir d’une synthèse entre les dires d’expert et les variations relatives observées dans les départements limitrophes et similaires (en termes de cultures et de conditions météorologiques). Les notations Cereobs sont également analysées pour le suivi des taux de semis des céréales à paille. Elles permettent d’affiner l’estimation des semis de l’année N.</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Jusqu’en juin N, les estimations sont révisées sur la base de la consultation des experts locaux.</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partir de juillet N, les déclarations PAC deviennent la principale source d’information utilisée. </a:t>
          </a:r>
        </a:p>
        <a:p>
          <a:endParaRPr lang="fr-FR" sz="1100" b="0" i="0" u="none" strike="noStrike">
            <a:solidFill>
              <a:schemeClr val="dk1"/>
            </a:solidFill>
            <a:effectLst/>
            <a:latin typeface="Marianne" panose="02000000000000000000" pitchFamily="50" charset="0"/>
            <a:ea typeface="+mn-ea"/>
            <a:cs typeface="+mn-cs"/>
          </a:endParaRPr>
        </a:p>
        <a:p>
          <a:r>
            <a:rPr lang="fr-FR" sz="1100" b="1" i="0" u="none" strike="noStrike">
              <a:solidFill>
                <a:schemeClr val="dk1"/>
              </a:solidFill>
              <a:effectLst/>
              <a:latin typeface="Marianne" panose="02000000000000000000" pitchFamily="50" charset="0"/>
              <a:ea typeface="+mn-ea"/>
              <a:cs typeface="+mn-cs"/>
            </a:rPr>
            <a:t>b) Rendements et production</a:t>
          </a:r>
          <a:r>
            <a:rPr lang="fr-FR" sz="1100">
              <a:latin typeface="Marianne" panose="02000000000000000000" pitchFamily="50" charset="0"/>
            </a:rPr>
            <a:t> </a:t>
          </a:r>
        </a:p>
        <a:p>
          <a:endParaRPr lang="fr-FR" sz="1100">
            <a:latin typeface="Marianne" panose="02000000000000000000" pitchFamily="50" charset="0"/>
          </a:endParaRPr>
        </a:p>
        <a:p>
          <a:r>
            <a:rPr lang="fr-FR" sz="1100" b="0" i="0" u="none" strike="noStrike">
              <a:solidFill>
                <a:schemeClr val="dk1"/>
              </a:solidFill>
              <a:effectLst/>
              <a:latin typeface="Marianne" panose="02000000000000000000" pitchFamily="50" charset="0"/>
              <a:ea typeface="+mn-ea"/>
              <a:cs typeface="+mn-cs"/>
            </a:rPr>
            <a:t>De juillet à septembre N, les estimations reposent exclusivement sur les dires d’expert qui disposent progressivement, au fur et à mesure de l’avancement de la campagne, d’une information de plus en plus détaillée sur l’état des récoltes.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A partir d’octobre N, les résultats de l’enquête Terlab sont pris en compte et constituent le support principal des estimations pour les cultures d’hiver et de printemps. Ces résultats, basés sur un échantillon, sont systématiquement confrontées aux évaluations précédentes et, après une nouvelle consultation des experts, permettent de mettre à jour les estimations.   </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Dans les départements dans lesquels l’enquête Terlab n’est pas réalisée, les estimations sont obtenues à partir d’une synthèse entre les dires d’expert et les variations relatives observées dans les départements limitrophes et similaires en termes de cultures et de conditions météorologiques.</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résultats de rendements de l’enquête Terlab pour les cultures d’été ne sont pas utilisés dans le suivi de conjoncture de l’année N, car non disponibles avant décembre. En revanche ils constituent la base des estimations intégrées ensuite dans la statistique agricole annuelle.</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L’enquête Terlab différencie, pour les espèces les plus importantes, les cultures bio et les cultures conduites en conventionnel ; le rendement moyen par département et culture est évalué en pondérant les 2 estimations par la surface déclarée à la PAC.</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Les parcelles mises en culture et non récoltées (surface différente de 0 et rendement égal à 0) sont comptabilisées dans le calcul du rendement moyen départemental.</a:t>
          </a:r>
          <a:r>
            <a:rPr lang="fr-FR" sz="1100">
              <a:latin typeface="Marianne" panose="02000000000000000000" pitchFamily="50" charset="0"/>
            </a:rPr>
            <a:t> </a:t>
          </a:r>
          <a:r>
            <a:rPr lang="fr-FR" sz="1100" b="0" i="0" u="none" strike="noStrike">
              <a:solidFill>
                <a:schemeClr val="dk1"/>
              </a:solidFill>
              <a:effectLst/>
              <a:latin typeface="Marianne" panose="02000000000000000000" pitchFamily="50" charset="0"/>
              <a:ea typeface="+mn-ea"/>
              <a:cs typeface="+mn-cs"/>
            </a:rPr>
            <a:t>La production par culture est obtenue comme le produit de la surface et du rendement.</a:t>
          </a:r>
          <a:r>
            <a:rPr lang="fr-FR" sz="1100">
              <a:latin typeface="Marianne" panose="02000000000000000000" pitchFamily="50" charset="0"/>
            </a:rPr>
            <a:t> </a:t>
          </a:r>
        </a:p>
        <a:p>
          <a:endParaRPr lang="fr-FR" sz="1100">
            <a:latin typeface="Marianne" panose="02000000000000000000" pitchFamily="50" charset="0"/>
          </a:endParaRPr>
        </a:p>
        <a:p>
          <a:r>
            <a:rPr lang="fr-FR" sz="900" i="1">
              <a:latin typeface="Marianne" panose="02000000000000000000" pitchFamily="50" charset="0"/>
            </a:rPr>
            <a:t>Mise à jour janvier 2025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34637</xdr:colOff>
      <xdr:row>0</xdr:row>
      <xdr:rowOff>17318</xdr:rowOff>
    </xdr:from>
    <xdr:to>
      <xdr:col>20</xdr:col>
      <xdr:colOff>83255</xdr:colOff>
      <xdr:row>7</xdr:row>
      <xdr:rowOff>334264</xdr:rowOff>
    </xdr:to>
    <xdr:sp macro="" textlink="" fLocksText="0">
      <xdr:nvSpPr>
        <xdr:cNvPr id="3" name="Images 1">
          <a:extLst>
            <a:ext uri="{FF2B5EF4-FFF2-40B4-BE49-F238E27FC236}">
              <a16:creationId xmlns:a16="http://schemas.microsoft.com/office/drawing/2014/main" id="{7C218342-0362-4F50-901C-6DA9EBE3A163}"/>
            </a:ext>
          </a:extLst>
        </xdr:cNvPr>
        <xdr:cNvSpPr>
          <a:spLocks noChangeArrowheads="1"/>
        </xdr:cNvSpPr>
      </xdr:nvSpPr>
      <xdr:spPr bwMode="auto">
        <a:xfrm>
          <a:off x="34637" y="17318"/>
          <a:ext cx="16249777" cy="152056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25,68 Mt, Occitanie : 11</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1,24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1,48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0,40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784352</xdr:colOff>
      <xdr:row>8</xdr:row>
      <xdr:rowOff>15610</xdr:rowOff>
    </xdr:to>
    <xdr:sp macro="" textlink="" fLocksText="0">
      <xdr:nvSpPr>
        <xdr:cNvPr id="3" name="Images 1">
          <a:extLst>
            <a:ext uri="{FF2B5EF4-FFF2-40B4-BE49-F238E27FC236}">
              <a16:creationId xmlns:a16="http://schemas.microsoft.com/office/drawing/2014/main" id="{8AF8B429-BDD6-418C-AD0D-B80E06D4795A}"/>
            </a:ext>
          </a:extLst>
        </xdr:cNvPr>
        <xdr:cNvSpPr>
          <a:spLocks noChangeArrowheads="1"/>
        </xdr:cNvSpPr>
      </xdr:nvSpPr>
      <xdr:spPr bwMode="auto">
        <a:xfrm>
          <a:off x="0" y="0"/>
          <a:ext cx="16246602" cy="1523735"/>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chemeClr val="bg1"/>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Production de blé tendre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25,68 Mt, Occitanie : 11</a:t>
          </a:r>
          <a:r>
            <a:rPr lang="fr-FR" sz="1000" b="0" i="0" baseline="0">
              <a:solidFill>
                <a:schemeClr val="bg1"/>
              </a:solidFill>
              <a:effectLst/>
              <a:latin typeface="Marianne" panose="02000000000000000000" pitchFamily="50" charset="0"/>
              <a:ea typeface="+mn-ea"/>
              <a:cs typeface="+mn-cs"/>
            </a:rPr>
            <a:t>° </a:t>
          </a:r>
          <a:r>
            <a:rPr lang="fr-FR" sz="1000" b="0" i="0" u="none" strike="noStrike" baseline="0">
              <a:solidFill>
                <a:schemeClr val="bg1"/>
              </a:solidFill>
              <a:latin typeface="Marianne" panose="02000000000000000000" pitchFamily="50" charset="0"/>
              <a:cs typeface="Arial"/>
            </a:rPr>
            <a:t>rang </a:t>
          </a:r>
        </a:p>
        <a:p>
          <a:pPr algn="ctr" rtl="0">
            <a:defRPr sz="1000"/>
          </a:pPr>
          <a:r>
            <a:rPr lang="fr-FR" sz="1000" b="0" i="0" u="none" strike="noStrike" baseline="0">
              <a:solidFill>
                <a:schemeClr val="bg1"/>
              </a:solidFill>
              <a:latin typeface="Marianne" panose="02000000000000000000" pitchFamily="50" charset="0"/>
              <a:cs typeface="Arial"/>
            </a:rPr>
            <a:t>                                        Production de Blé dur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a:t>
          </a:r>
          <a:r>
            <a:rPr lang="fr-FR" sz="1000" b="0" i="0" u="none" strike="noStrike" baseline="0">
              <a:solidFill>
                <a:srgbClr val="FF0000"/>
              </a:solidFill>
              <a:latin typeface="Marianne" panose="02000000000000000000" pitchFamily="50" charset="0"/>
              <a:cs typeface="Arial"/>
            </a:rPr>
            <a:t> </a:t>
          </a:r>
          <a:r>
            <a:rPr lang="fr-FR" sz="1000" b="0" i="0" u="none" strike="noStrike" baseline="0">
              <a:solidFill>
                <a:schemeClr val="bg1"/>
              </a:solidFill>
              <a:latin typeface="Marianne" panose="02000000000000000000" pitchFamily="50" charset="0"/>
              <a:cs typeface="Arial"/>
            </a:rPr>
            <a:t>1,24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Tournesol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1,48 Mt,   Occitanie : 2° rang </a:t>
          </a:r>
        </a:p>
        <a:p>
          <a:pPr algn="ctr" rtl="0">
            <a:defRPr sz="1000"/>
          </a:pPr>
          <a:r>
            <a:rPr lang="fr-FR" sz="1000" b="0" i="0" u="none" strike="noStrike" baseline="0">
              <a:solidFill>
                <a:schemeClr val="bg1"/>
              </a:solidFill>
              <a:latin typeface="Marianne" panose="02000000000000000000" pitchFamily="50" charset="0"/>
              <a:cs typeface="Arial"/>
            </a:rPr>
            <a:t>                                   Production de Soja en 2024 </a:t>
          </a:r>
          <a:r>
            <a:rPr lang="fr-FR" sz="1000" b="0" i="0" u="none" strike="noStrike" baseline="30000">
              <a:solidFill>
                <a:schemeClr val="bg1"/>
              </a:solidFill>
              <a:latin typeface="Marianne" panose="02000000000000000000" pitchFamily="50" charset="0"/>
              <a:cs typeface="Arial"/>
            </a:rPr>
            <a:t>(5)</a:t>
          </a:r>
        </a:p>
        <a:p>
          <a:pPr algn="ctr" rtl="0">
            <a:defRPr sz="1000"/>
          </a:pPr>
          <a:r>
            <a:rPr lang="fr-FR" sz="1000" b="0" i="0" u="none" strike="noStrike" baseline="0">
              <a:solidFill>
                <a:schemeClr val="bg1"/>
              </a:solidFill>
              <a:latin typeface="Marianne" panose="02000000000000000000" pitchFamily="50" charset="0"/>
              <a:cs typeface="Arial"/>
            </a:rPr>
            <a:t>                                            France : 0,40 Mt Occitanie :  </a:t>
          </a:r>
          <a:r>
            <a:rPr lang="fr-FR" sz="1000" b="0" i="0" u="none" strike="noStrike" baseline="0">
              <a:solidFill>
                <a:schemeClr val="bg1"/>
              </a:solidFill>
              <a:latin typeface="Marianne" panose="02000000000000000000" pitchFamily="50" charset="0"/>
              <a:ea typeface="+mn-ea"/>
              <a:cs typeface="Arial"/>
            </a:rPr>
            <a:t>3° rang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892569</xdr:colOff>
      <xdr:row>9</xdr:row>
      <xdr:rowOff>93446</xdr:rowOff>
    </xdr:from>
    <xdr:to>
      <xdr:col>12</xdr:col>
      <xdr:colOff>318090</xdr:colOff>
      <xdr:row>23</xdr:row>
      <xdr:rowOff>177266</xdr:rowOff>
    </xdr:to>
    <xdr:graphicFrame macro="">
      <xdr:nvGraphicFramePr>
        <xdr:cNvPr id="2" name="Graphique 1">
          <a:extLst>
            <a:ext uri="{FF2B5EF4-FFF2-40B4-BE49-F238E27FC236}">
              <a16:creationId xmlns:a16="http://schemas.microsoft.com/office/drawing/2014/main" id="{DDE7B78A-FD94-4C15-B18C-161122BD1F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831287</xdr:colOff>
      <xdr:row>46</xdr:row>
      <xdr:rowOff>19464</xdr:rowOff>
    </xdr:from>
    <xdr:to>
      <xdr:col>12</xdr:col>
      <xdr:colOff>281673</xdr:colOff>
      <xdr:row>59</xdr:row>
      <xdr:rowOff>68465</xdr:rowOff>
    </xdr:to>
    <xdr:graphicFrame macro="">
      <xdr:nvGraphicFramePr>
        <xdr:cNvPr id="3" name="Graphique 2">
          <a:extLst>
            <a:ext uri="{FF2B5EF4-FFF2-40B4-BE49-F238E27FC236}">
              <a16:creationId xmlns:a16="http://schemas.microsoft.com/office/drawing/2014/main" id="{39DED0B9-ECA4-4F60-83D4-38B6B8C682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895396</xdr:colOff>
      <xdr:row>26</xdr:row>
      <xdr:rowOff>294010</xdr:rowOff>
    </xdr:from>
    <xdr:to>
      <xdr:col>12</xdr:col>
      <xdr:colOff>328537</xdr:colOff>
      <xdr:row>40</xdr:row>
      <xdr:rowOff>166742</xdr:rowOff>
    </xdr:to>
    <xdr:graphicFrame macro="">
      <xdr:nvGraphicFramePr>
        <xdr:cNvPr id="4" name="Graphique 3">
          <a:extLst>
            <a:ext uri="{FF2B5EF4-FFF2-40B4-BE49-F238E27FC236}">
              <a16:creationId xmlns:a16="http://schemas.microsoft.com/office/drawing/2014/main" id="{097BD8F1-96F5-4758-8E73-7589DADE85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0</xdr:row>
      <xdr:rowOff>30480</xdr:rowOff>
    </xdr:from>
    <xdr:to>
      <xdr:col>17</xdr:col>
      <xdr:colOff>22860</xdr:colOff>
      <xdr:row>5</xdr:row>
      <xdr:rowOff>160020</xdr:rowOff>
    </xdr:to>
    <xdr:pic>
      <xdr:nvPicPr>
        <xdr:cNvPr id="5" name="Images 1">
          <a:extLst>
            <a:ext uri="{FF2B5EF4-FFF2-40B4-BE49-F238E27FC236}">
              <a16:creationId xmlns:a16="http://schemas.microsoft.com/office/drawing/2014/main" id="{D5CB52AA-DF45-4F25-8451-9209A64909D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7305"/>
          <a:ext cx="13408660" cy="113601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0</xdr:row>
      <xdr:rowOff>30480</xdr:rowOff>
    </xdr:from>
    <xdr:to>
      <xdr:col>17</xdr:col>
      <xdr:colOff>22860</xdr:colOff>
      <xdr:row>5</xdr:row>
      <xdr:rowOff>160020</xdr:rowOff>
    </xdr:to>
    <xdr:pic>
      <xdr:nvPicPr>
        <xdr:cNvPr id="6" name="Images 1">
          <a:extLst>
            <a:ext uri="{FF2B5EF4-FFF2-40B4-BE49-F238E27FC236}">
              <a16:creationId xmlns:a16="http://schemas.microsoft.com/office/drawing/2014/main" id="{26BCF3D0-A70D-4AEE-BD20-616BF7D973C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7305"/>
          <a:ext cx="13408660" cy="113601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8</xdr:row>
      <xdr:rowOff>0</xdr:rowOff>
    </xdr:from>
    <xdr:to>
      <xdr:col>12</xdr:col>
      <xdr:colOff>240909</xdr:colOff>
      <xdr:row>20</xdr:row>
      <xdr:rowOff>135988</xdr:rowOff>
    </xdr:to>
    <xdr:graphicFrame macro="">
      <xdr:nvGraphicFramePr>
        <xdr:cNvPr id="2" name="Graphique 1">
          <a:extLst>
            <a:ext uri="{FF2B5EF4-FFF2-40B4-BE49-F238E27FC236}">
              <a16:creationId xmlns:a16="http://schemas.microsoft.com/office/drawing/2014/main" id="{B6B710E1-EA81-4142-82A6-79F4660BC5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24</xdr:row>
      <xdr:rowOff>0</xdr:rowOff>
    </xdr:from>
    <xdr:to>
      <xdr:col>12</xdr:col>
      <xdr:colOff>240909</xdr:colOff>
      <xdr:row>38</xdr:row>
      <xdr:rowOff>6448</xdr:rowOff>
    </xdr:to>
    <xdr:graphicFrame macro="">
      <xdr:nvGraphicFramePr>
        <xdr:cNvPr id="3" name="Graphique 2">
          <a:extLst>
            <a:ext uri="{FF2B5EF4-FFF2-40B4-BE49-F238E27FC236}">
              <a16:creationId xmlns:a16="http://schemas.microsoft.com/office/drawing/2014/main" id="{9ADFE318-A187-40EE-8F68-D0CF9438B0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30480</xdr:rowOff>
    </xdr:from>
    <xdr:to>
      <xdr:col>17</xdr:col>
      <xdr:colOff>22860</xdr:colOff>
      <xdr:row>5</xdr:row>
      <xdr:rowOff>160020</xdr:rowOff>
    </xdr:to>
    <xdr:pic>
      <xdr:nvPicPr>
        <xdr:cNvPr id="4" name="Images 1">
          <a:extLst>
            <a:ext uri="{FF2B5EF4-FFF2-40B4-BE49-F238E27FC236}">
              <a16:creationId xmlns:a16="http://schemas.microsoft.com/office/drawing/2014/main" id="{CEF6250F-FEA5-49AB-BB20-07AD7AC993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7305"/>
          <a:ext cx="13789660" cy="113601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0</xdr:colOff>
      <xdr:row>0</xdr:row>
      <xdr:rowOff>30480</xdr:rowOff>
    </xdr:from>
    <xdr:to>
      <xdr:col>17</xdr:col>
      <xdr:colOff>22860</xdr:colOff>
      <xdr:row>5</xdr:row>
      <xdr:rowOff>160020</xdr:rowOff>
    </xdr:to>
    <xdr:pic>
      <xdr:nvPicPr>
        <xdr:cNvPr id="5" name="Images 1">
          <a:extLst>
            <a:ext uri="{FF2B5EF4-FFF2-40B4-BE49-F238E27FC236}">
              <a16:creationId xmlns:a16="http://schemas.microsoft.com/office/drawing/2014/main" id="{BBB41A50-3FA4-4D06-B43E-25FB7038CC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7305"/>
          <a:ext cx="13789660" cy="113601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39"/>
  <sheetViews>
    <sheetView zoomScaleNormal="100" workbookViewId="0">
      <selection activeCell="A8" sqref="A8:XFD8"/>
    </sheetView>
  </sheetViews>
  <sheetFormatPr baseColWidth="10" defaultColWidth="8.81640625" defaultRowHeight="16"/>
  <cols>
    <col min="1" max="1" width="208.6328125" style="265" customWidth="1"/>
    <col min="2" max="10" width="10.81640625" style="265" customWidth="1"/>
    <col min="11" max="11" width="24.81640625" style="265" customWidth="1"/>
    <col min="12" max="16" width="10.81640625" style="265" customWidth="1"/>
    <col min="17" max="1023" width="10.54296875" style="265" customWidth="1"/>
    <col min="1024" max="1025" width="11.453125" style="265" customWidth="1"/>
    <col min="1026" max="16384" width="8.81640625" style="265"/>
  </cols>
  <sheetData>
    <row r="2" spans="1:16" ht="23.5">
      <c r="A2" s="264" t="s">
        <v>112</v>
      </c>
      <c r="E2" s="266"/>
    </row>
    <row r="3" spans="1:16" ht="17.5">
      <c r="A3" s="267" t="s">
        <v>136</v>
      </c>
      <c r="B3" s="268"/>
      <c r="C3" s="268"/>
      <c r="D3" s="268"/>
      <c r="E3" s="266"/>
      <c r="F3" s="266"/>
    </row>
    <row r="4" spans="1:16" ht="17.5">
      <c r="A4" s="283" t="s">
        <v>154</v>
      </c>
      <c r="B4" s="269"/>
      <c r="C4" s="269"/>
      <c r="D4" s="269"/>
      <c r="E4" s="270"/>
      <c r="F4" s="270"/>
      <c r="G4" s="270"/>
      <c r="H4" s="270"/>
      <c r="I4" s="270"/>
      <c r="J4" s="270"/>
      <c r="K4" s="270"/>
      <c r="L4" s="270"/>
      <c r="M4" s="270"/>
      <c r="N4" s="270"/>
      <c r="O4" s="270"/>
      <c r="P4" s="270"/>
    </row>
    <row r="5" spans="1:16" ht="17.5">
      <c r="A5" s="283" t="s">
        <v>155</v>
      </c>
      <c r="B5" s="269"/>
      <c r="C5" s="269"/>
      <c r="D5" s="269"/>
      <c r="E5" s="270"/>
      <c r="F5" s="270"/>
      <c r="G5" s="270"/>
      <c r="H5" s="270"/>
      <c r="I5" s="270"/>
      <c r="J5" s="270"/>
      <c r="K5" s="270"/>
      <c r="L5" s="270"/>
      <c r="M5" s="270"/>
      <c r="N5" s="270"/>
      <c r="O5" s="270"/>
      <c r="P5" s="270"/>
    </row>
    <row r="6" spans="1:16" ht="17.5">
      <c r="A6" s="335" t="s">
        <v>137</v>
      </c>
      <c r="B6" s="269"/>
      <c r="C6" s="269"/>
      <c r="D6" s="269"/>
      <c r="E6" s="270"/>
      <c r="F6" s="270"/>
      <c r="G6" s="270"/>
      <c r="H6" s="270"/>
      <c r="I6" s="270"/>
      <c r="J6" s="270"/>
      <c r="K6" s="270"/>
      <c r="L6" s="270"/>
      <c r="M6" s="270"/>
      <c r="N6" s="270"/>
      <c r="O6" s="270"/>
      <c r="P6" s="270"/>
    </row>
    <row r="7" spans="1:16" ht="17.5">
      <c r="A7" s="335" t="s">
        <v>138</v>
      </c>
      <c r="B7" s="269"/>
      <c r="C7" s="269"/>
      <c r="D7" s="269"/>
      <c r="E7" s="270"/>
      <c r="F7" s="270"/>
      <c r="G7" s="270"/>
      <c r="H7" s="270"/>
      <c r="I7" s="270"/>
      <c r="J7" s="270"/>
      <c r="K7" s="270"/>
      <c r="L7" s="270"/>
      <c r="M7" s="270"/>
      <c r="N7" s="270"/>
      <c r="O7" s="270"/>
      <c r="P7" s="270"/>
    </row>
    <row r="8" spans="1:16" ht="17.5">
      <c r="A8" s="267"/>
      <c r="B8" s="269"/>
      <c r="C8" s="269"/>
      <c r="D8" s="269"/>
      <c r="E8" s="270"/>
      <c r="F8" s="270"/>
      <c r="G8" s="270"/>
      <c r="H8" s="270"/>
      <c r="I8" s="270"/>
      <c r="J8" s="270"/>
      <c r="K8" s="270"/>
      <c r="L8" s="270"/>
      <c r="M8" s="270"/>
      <c r="N8" s="270"/>
      <c r="O8" s="270"/>
      <c r="P8" s="270"/>
    </row>
    <row r="9" spans="1:16" ht="23.5">
      <c r="A9" s="264"/>
      <c r="B9" s="271"/>
      <c r="C9" s="271"/>
      <c r="D9" s="271"/>
      <c r="E9" s="266"/>
      <c r="F9" s="266"/>
    </row>
    <row r="10" spans="1:16" ht="18.5">
      <c r="A10" s="272"/>
      <c r="B10" s="272"/>
      <c r="C10" s="272"/>
      <c r="D10" s="272"/>
      <c r="H10" s="273"/>
    </row>
    <row r="11" spans="1:16" ht="17.5">
      <c r="A11" s="271"/>
    </row>
    <row r="12" spans="1:16" ht="17.5">
      <c r="A12" s="274"/>
    </row>
    <row r="13" spans="1:16">
      <c r="A13" s="275"/>
    </row>
    <row r="14" spans="1:16">
      <c r="A14" s="275"/>
    </row>
    <row r="15" spans="1:16">
      <c r="A15" s="275"/>
    </row>
    <row r="16" spans="1:16">
      <c r="A16" s="275"/>
    </row>
    <row r="17" spans="1:1">
      <c r="A17" s="275"/>
    </row>
    <row r="18" spans="1:1">
      <c r="A18" s="275"/>
    </row>
    <row r="19" spans="1:1" ht="17.5">
      <c r="A19" s="274"/>
    </row>
    <row r="20" spans="1:1">
      <c r="A20" s="275"/>
    </row>
    <row r="21" spans="1:1">
      <c r="A21" s="275"/>
    </row>
    <row r="22" spans="1:1">
      <c r="A22" s="275"/>
    </row>
    <row r="23" spans="1:1">
      <c r="A23" s="275"/>
    </row>
    <row r="24" spans="1:1" ht="17.5">
      <c r="A24" s="274"/>
    </row>
    <row r="25" spans="1:1" ht="20" customHeight="1">
      <c r="A25" s="275"/>
    </row>
    <row r="26" spans="1:1">
      <c r="A26" s="276"/>
    </row>
    <row r="27" spans="1:1">
      <c r="A27" s="275"/>
    </row>
    <row r="28" spans="1:1">
      <c r="A28" s="275"/>
    </row>
    <row r="29" spans="1:1">
      <c r="A29" s="275"/>
    </row>
    <row r="30" spans="1:1">
      <c r="A30" s="275"/>
    </row>
    <row r="31" spans="1:1">
      <c r="A31" s="275"/>
    </row>
    <row r="32" spans="1:1">
      <c r="A32" s="276"/>
    </row>
    <row r="33" spans="1:1" ht="20.5" customHeight="1">
      <c r="A33" s="275"/>
    </row>
    <row r="34" spans="1:1">
      <c r="A34" s="275"/>
    </row>
    <row r="35" spans="1:1">
      <c r="A35" s="275"/>
    </row>
    <row r="36" spans="1:1">
      <c r="A36" s="275"/>
    </row>
    <row r="37" spans="1:1">
      <c r="A37" s="275"/>
    </row>
    <row r="38" spans="1:1">
      <c r="A38" s="275"/>
    </row>
    <row r="39" spans="1:1">
      <c r="A39" s="275"/>
    </row>
  </sheetData>
  <hyperlinks>
    <hyperlink ref="A4" location="GC_Estim1_05_SURF_RDT_25_26!A1" display="Estimations des surfaces et rendements campagne 2025/2026" xr:uid="{00000000-0004-0000-0000-000001000000}"/>
    <hyperlink ref="A3" location="Calendrier_Estim_production!A1" display="Calendrier_Estim_production" xr:uid="{00000000-0004-0000-0000-000002000000}"/>
    <hyperlink ref="A6" location="Cotations_cereales!A1" display="Cotations des céréales" xr:uid="{00000000-0004-0000-0000-000003000000}"/>
    <hyperlink ref="A7" location="Cotations_oleoproteagineux!A1" display="Cotations  des oléoproteagineux" xr:uid="{00000000-0004-0000-0000-000004000000}"/>
    <hyperlink ref="A5" location="GC_Estim1_05_SURF_25_26!A1" display="Estimations des surfaces campagne 2025/2026" xr:uid="{00000000-0004-0000-0000-000005000000}"/>
  </hyperlinks>
  <pageMargins left="0" right="0" top="0.13888888888888901" bottom="0.13888888888888901" header="0" footer="0"/>
  <pageSetup paperSize="9" firstPageNumber="0" pageOrder="overThenDown" orientation="portrait" horizontalDpi="300" verticalDpi="300" r:id="rId1"/>
  <headerFooter>
    <oddHeader>&amp;C&amp;A</oddHeader>
    <oddFooter>&amp;CPage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29"/>
  <sheetViews>
    <sheetView zoomScaleNormal="100" zoomScalePageLayoutView="60" workbookViewId="0">
      <selection activeCell="G22" sqref="G22"/>
    </sheetView>
  </sheetViews>
  <sheetFormatPr baseColWidth="10" defaultColWidth="8.81640625" defaultRowHeight="12.5"/>
  <cols>
    <col min="1" max="1" width="24.81640625" style="1" customWidth="1"/>
    <col min="2" max="13" width="8.453125" style="1" customWidth="1"/>
    <col min="14" max="1023" width="10.54296875" style="1" customWidth="1"/>
    <col min="1024" max="1025" width="11.453125" style="1" customWidth="1"/>
  </cols>
  <sheetData>
    <row r="1" spans="1:13" ht="15" customHeight="1">
      <c r="A1" s="2" t="s">
        <v>0</v>
      </c>
      <c r="B1" s="3"/>
      <c r="C1" s="4"/>
      <c r="D1" s="4"/>
      <c r="E1" s="4"/>
      <c r="F1" s="4"/>
      <c r="G1" s="4"/>
      <c r="H1" s="4"/>
      <c r="I1" s="4"/>
      <c r="J1" s="4"/>
      <c r="K1" s="4"/>
      <c r="L1" s="4"/>
      <c r="M1" s="4"/>
    </row>
    <row r="3" spans="1:13" ht="17.5">
      <c r="A3" s="5" t="s">
        <v>1</v>
      </c>
      <c r="B3" s="4"/>
      <c r="C3" s="4"/>
      <c r="D3" s="4"/>
      <c r="E3" s="4"/>
      <c r="F3" s="4"/>
      <c r="G3" s="4"/>
      <c r="H3" s="4"/>
      <c r="I3" s="4"/>
      <c r="J3" s="4"/>
      <c r="K3" s="4"/>
      <c r="L3" s="4"/>
      <c r="M3" s="4"/>
    </row>
    <row r="4" spans="1:13" ht="17.5">
      <c r="A4" s="6" t="s">
        <v>2</v>
      </c>
      <c r="B4" s="7"/>
      <c r="C4" s="4"/>
      <c r="D4" s="4"/>
      <c r="E4" s="4"/>
      <c r="F4" s="4"/>
      <c r="G4" s="4"/>
      <c r="H4" s="4"/>
      <c r="I4" s="4"/>
      <c r="J4" s="4"/>
      <c r="K4" s="4"/>
      <c r="L4" s="4"/>
      <c r="M4" s="4"/>
    </row>
    <row r="5" spans="1:13" ht="17.5">
      <c r="A5" s="7"/>
      <c r="B5" s="8" t="s">
        <v>3</v>
      </c>
      <c r="C5" s="8" t="s">
        <v>4</v>
      </c>
      <c r="D5" s="8" t="s">
        <v>5</v>
      </c>
      <c r="E5" s="8" t="s">
        <v>6</v>
      </c>
      <c r="F5" s="8" t="s">
        <v>7</v>
      </c>
      <c r="G5" s="8" t="s">
        <v>8</v>
      </c>
      <c r="H5" s="8" t="s">
        <v>9</v>
      </c>
      <c r="I5" s="8" t="s">
        <v>10</v>
      </c>
      <c r="J5" s="8" t="s">
        <v>11</v>
      </c>
      <c r="K5" s="8" t="s">
        <v>12</v>
      </c>
      <c r="L5" s="8" t="s">
        <v>13</v>
      </c>
      <c r="M5" s="8" t="s">
        <v>14</v>
      </c>
    </row>
    <row r="6" spans="1:13" ht="17.5">
      <c r="A6" s="9" t="s">
        <v>15</v>
      </c>
      <c r="B6" s="10"/>
      <c r="C6" s="11"/>
      <c r="D6" s="5"/>
      <c r="E6" s="11"/>
      <c r="F6" s="5"/>
      <c r="G6" s="11"/>
      <c r="H6" s="5"/>
      <c r="I6" s="12"/>
      <c r="J6" s="6"/>
      <c r="K6" s="12"/>
      <c r="L6" s="6"/>
      <c r="M6" s="12"/>
    </row>
    <row r="7" spans="1:13" ht="17.5">
      <c r="A7" s="3" t="s">
        <v>16</v>
      </c>
      <c r="B7" s="13"/>
      <c r="C7" s="13"/>
      <c r="D7" s="4"/>
      <c r="E7" s="13"/>
      <c r="F7" s="4"/>
      <c r="G7" s="13"/>
      <c r="H7" s="4"/>
      <c r="I7" s="13"/>
      <c r="J7" s="4"/>
      <c r="K7" s="13"/>
      <c r="L7" s="4"/>
      <c r="M7" s="13"/>
    </row>
    <row r="8" spans="1:13" ht="17.5">
      <c r="A8" s="3" t="s">
        <v>17</v>
      </c>
      <c r="B8" s="11"/>
      <c r="C8" s="11"/>
      <c r="D8" s="5"/>
      <c r="E8" s="11"/>
      <c r="F8" s="5"/>
      <c r="G8" s="11"/>
      <c r="H8" s="5"/>
      <c r="I8" s="12"/>
      <c r="J8" s="6"/>
      <c r="K8" s="12"/>
      <c r="L8" s="6"/>
      <c r="M8" s="12"/>
    </row>
    <row r="9" spans="1:13" ht="17.5">
      <c r="A9" s="3" t="s">
        <v>18</v>
      </c>
      <c r="B9" s="13"/>
      <c r="C9" s="13"/>
      <c r="D9" s="4"/>
      <c r="E9" s="13"/>
      <c r="F9" s="4"/>
      <c r="G9" s="13"/>
      <c r="H9" s="4"/>
      <c r="I9" s="13"/>
      <c r="J9" s="4"/>
      <c r="K9" s="13"/>
      <c r="L9" s="4"/>
      <c r="M9" s="13"/>
    </row>
    <row r="10" spans="1:13" ht="17.5">
      <c r="A10" s="3" t="s">
        <v>19</v>
      </c>
      <c r="B10" s="11"/>
      <c r="C10" s="11"/>
      <c r="D10" s="5"/>
      <c r="E10" s="11"/>
      <c r="F10" s="5"/>
      <c r="G10" s="11"/>
      <c r="H10" s="6"/>
      <c r="I10" s="12"/>
      <c r="J10" s="6"/>
      <c r="K10" s="12"/>
      <c r="L10" s="6"/>
      <c r="M10" s="12"/>
    </row>
    <row r="11" spans="1:13" ht="17.5">
      <c r="A11" s="3" t="s">
        <v>20</v>
      </c>
      <c r="B11" s="13"/>
      <c r="C11" s="13"/>
      <c r="D11" s="4"/>
      <c r="E11" s="13"/>
      <c r="F11" s="4"/>
      <c r="G11" s="13"/>
      <c r="H11" s="4"/>
      <c r="I11" s="13"/>
      <c r="J11" s="4"/>
      <c r="K11" s="13"/>
      <c r="L11" s="4"/>
      <c r="M11" s="13"/>
    </row>
    <row r="12" spans="1:13" ht="17.5">
      <c r="A12" s="3" t="s">
        <v>21</v>
      </c>
      <c r="B12" s="11"/>
      <c r="C12" s="11"/>
      <c r="D12" s="5"/>
      <c r="E12" s="11"/>
      <c r="F12" s="5"/>
      <c r="G12" s="11"/>
      <c r="H12" s="5"/>
      <c r="I12" s="12"/>
      <c r="J12" s="6"/>
      <c r="K12" s="12"/>
      <c r="L12" s="6"/>
      <c r="M12" s="12"/>
    </row>
    <row r="13" spans="1:13" ht="17.5">
      <c r="A13" s="3" t="s">
        <v>22</v>
      </c>
      <c r="B13" s="13"/>
      <c r="C13" s="13"/>
      <c r="D13" s="4"/>
      <c r="E13" s="13"/>
      <c r="F13" s="4"/>
      <c r="G13" s="13"/>
      <c r="H13" s="4"/>
      <c r="I13" s="13"/>
      <c r="J13" s="4"/>
      <c r="K13" s="13"/>
      <c r="L13" s="4"/>
      <c r="M13" s="13"/>
    </row>
    <row r="14" spans="1:13" ht="17.5">
      <c r="A14" s="3" t="s">
        <v>23</v>
      </c>
      <c r="B14" s="11"/>
      <c r="C14" s="11"/>
      <c r="D14" s="5"/>
      <c r="E14" s="11"/>
      <c r="F14" s="5"/>
      <c r="G14" s="11"/>
      <c r="H14" s="5"/>
      <c r="I14" s="12"/>
      <c r="J14" s="6"/>
      <c r="K14" s="12"/>
      <c r="L14" s="6"/>
      <c r="M14" s="12"/>
    </row>
    <row r="15" spans="1:13" ht="17.5">
      <c r="A15" s="3" t="s">
        <v>24</v>
      </c>
      <c r="B15" s="11"/>
      <c r="C15" s="11"/>
      <c r="D15" s="5"/>
      <c r="E15" s="11"/>
      <c r="F15" s="5"/>
      <c r="G15" s="11"/>
      <c r="H15" s="5"/>
      <c r="I15" s="12"/>
      <c r="J15" s="6"/>
      <c r="K15" s="12"/>
      <c r="L15" s="6"/>
      <c r="M15" s="12"/>
    </row>
    <row r="16" spans="1:13" ht="17.5">
      <c r="A16" s="3" t="s">
        <v>25</v>
      </c>
      <c r="B16" s="13"/>
      <c r="C16" s="13"/>
      <c r="D16" s="4"/>
      <c r="E16" s="13"/>
      <c r="F16" s="4"/>
      <c r="G16" s="11"/>
      <c r="H16" s="5"/>
      <c r="I16" s="11"/>
      <c r="J16" s="6"/>
      <c r="K16" s="12"/>
      <c r="L16" s="6"/>
      <c r="M16" s="12"/>
    </row>
    <row r="17" spans="1:13" ht="17.5">
      <c r="A17" s="3" t="s">
        <v>26</v>
      </c>
      <c r="B17" s="13"/>
      <c r="C17" s="13"/>
      <c r="D17" s="4"/>
      <c r="E17" s="13"/>
      <c r="F17" s="4"/>
      <c r="G17" s="11"/>
      <c r="H17" s="5"/>
      <c r="I17" s="11"/>
      <c r="J17" s="6"/>
      <c r="K17" s="12"/>
      <c r="L17" s="6"/>
      <c r="M17" s="12"/>
    </row>
    <row r="18" spans="1:13" s="19" customFormat="1" ht="17.5">
      <c r="A18" s="3" t="s">
        <v>98</v>
      </c>
      <c r="B18" s="13"/>
      <c r="C18" s="13"/>
      <c r="D18" s="4"/>
      <c r="E18" s="13"/>
      <c r="F18" s="4"/>
      <c r="G18" s="11"/>
      <c r="H18" s="5"/>
      <c r="I18" s="6"/>
      <c r="J18" s="6"/>
      <c r="K18" s="12"/>
      <c r="L18" s="6"/>
      <c r="M18" s="12"/>
    </row>
    <row r="19" spans="1:13" ht="17.5">
      <c r="A19" s="3" t="s">
        <v>27</v>
      </c>
      <c r="B19" s="11"/>
      <c r="C19" s="11"/>
      <c r="D19" s="5"/>
      <c r="E19" s="11"/>
      <c r="F19" s="5"/>
      <c r="G19" s="11"/>
      <c r="H19" s="6"/>
      <c r="I19" s="12"/>
      <c r="J19" s="6"/>
      <c r="K19" s="12"/>
      <c r="L19" s="6"/>
      <c r="M19" s="12"/>
    </row>
    <row r="20" spans="1:13" ht="17.5">
      <c r="A20" s="3" t="s">
        <v>28</v>
      </c>
      <c r="B20" s="13"/>
      <c r="C20" s="13"/>
      <c r="D20" s="4"/>
      <c r="E20" s="13"/>
      <c r="F20" s="4"/>
      <c r="G20" s="13"/>
      <c r="H20" s="4"/>
      <c r="I20" s="13"/>
      <c r="J20" s="4"/>
      <c r="K20" s="13"/>
      <c r="L20" s="4"/>
      <c r="M20" s="13"/>
    </row>
    <row r="21" spans="1:13" ht="17.5">
      <c r="A21" s="3" t="s">
        <v>29</v>
      </c>
      <c r="B21" s="13"/>
      <c r="C21" s="13"/>
      <c r="D21" s="4"/>
      <c r="E21" s="13"/>
      <c r="F21" s="4"/>
      <c r="G21" s="11"/>
      <c r="H21" s="5"/>
      <c r="I21" s="11"/>
      <c r="J21" s="6"/>
      <c r="K21" s="12"/>
      <c r="L21" s="6"/>
      <c r="M21" s="12"/>
    </row>
    <row r="22" spans="1:13" ht="17.5">
      <c r="A22" s="3" t="s">
        <v>30</v>
      </c>
      <c r="B22" s="13"/>
      <c r="C22" s="13"/>
      <c r="D22" s="4"/>
      <c r="E22" s="13"/>
      <c r="F22" s="4"/>
      <c r="G22" s="11"/>
      <c r="H22" s="5"/>
      <c r="I22" s="11"/>
      <c r="J22" s="6"/>
      <c r="K22" s="12"/>
      <c r="L22" s="6"/>
      <c r="M22" s="12"/>
    </row>
    <row r="23" spans="1:13" ht="17.5">
      <c r="A23" s="3" t="s">
        <v>31</v>
      </c>
      <c r="B23" s="13"/>
      <c r="C23" s="13"/>
      <c r="D23" s="4"/>
      <c r="E23" s="13"/>
      <c r="F23" s="5"/>
      <c r="G23" s="11"/>
      <c r="H23" s="5"/>
      <c r="I23" s="12"/>
      <c r="J23" s="6"/>
      <c r="K23" s="12"/>
      <c r="L23" s="6"/>
      <c r="M23" s="12"/>
    </row>
    <row r="24" spans="1:13" ht="17.5">
      <c r="A24" s="3" t="s">
        <v>32</v>
      </c>
      <c r="B24" s="13"/>
      <c r="C24" s="13"/>
      <c r="D24" s="4"/>
      <c r="E24" s="13"/>
      <c r="F24" s="5"/>
      <c r="G24" s="11"/>
      <c r="H24" s="5"/>
      <c r="I24" s="12"/>
      <c r="J24" s="6"/>
      <c r="K24" s="12"/>
      <c r="L24" s="6"/>
      <c r="M24" s="12"/>
    </row>
    <row r="25" spans="1:13" ht="17.5">
      <c r="A25" s="3" t="s">
        <v>33</v>
      </c>
      <c r="B25" s="13"/>
      <c r="C25" s="13"/>
      <c r="D25" s="4"/>
      <c r="E25" s="13"/>
      <c r="F25" s="5"/>
      <c r="G25" s="11"/>
      <c r="H25" s="5"/>
      <c r="I25" s="12"/>
      <c r="J25" s="6"/>
      <c r="K25" s="12"/>
      <c r="L25" s="6"/>
      <c r="M25" s="12"/>
    </row>
    <row r="26" spans="1:13" ht="17.5">
      <c r="A26" s="3" t="s">
        <v>34</v>
      </c>
      <c r="B26" s="13"/>
      <c r="C26" s="13"/>
      <c r="D26" s="4"/>
      <c r="E26" s="13"/>
      <c r="F26" s="4"/>
      <c r="G26" s="13"/>
      <c r="H26" s="4"/>
      <c r="I26" s="13"/>
      <c r="J26" s="4"/>
      <c r="K26" s="13"/>
      <c r="L26" s="4"/>
      <c r="M26" s="13"/>
    </row>
    <row r="27" spans="1:13" ht="17.5">
      <c r="A27" s="3" t="s">
        <v>35</v>
      </c>
      <c r="B27" s="13"/>
      <c r="C27" s="13"/>
      <c r="D27" s="4"/>
      <c r="E27" s="13"/>
      <c r="F27" s="4"/>
      <c r="G27" s="13"/>
      <c r="H27" s="4"/>
      <c r="I27" s="13"/>
      <c r="J27" s="4"/>
      <c r="K27" s="13"/>
      <c r="L27" s="4"/>
      <c r="M27" s="13"/>
    </row>
    <row r="28" spans="1:13" ht="17.5">
      <c r="A28" s="14" t="s">
        <v>36</v>
      </c>
      <c r="B28" s="15"/>
      <c r="C28" s="15"/>
      <c r="D28" s="7"/>
      <c r="E28" s="15"/>
      <c r="F28" s="7"/>
      <c r="G28" s="16"/>
      <c r="H28" s="17"/>
      <c r="I28" s="16"/>
      <c r="J28" s="17"/>
      <c r="K28" s="16"/>
      <c r="L28" s="17"/>
      <c r="M28" s="16"/>
    </row>
    <row r="29" spans="1:13" ht="17.5">
      <c r="A29" s="4"/>
      <c r="B29" s="4"/>
      <c r="C29" s="4"/>
      <c r="D29" s="4"/>
      <c r="E29" s="4"/>
      <c r="F29" s="4"/>
      <c r="G29" s="18" t="s">
        <v>37</v>
      </c>
      <c r="H29" s="4"/>
      <c r="I29" s="4"/>
      <c r="J29" s="4"/>
      <c r="K29" s="4"/>
      <c r="L29" s="4"/>
      <c r="M29" s="4"/>
    </row>
  </sheetData>
  <customSheetViews>
    <customSheetView guid="{ED3D59C6-95D8-425D-B182-A385DC662969}">
      <pageMargins left="0" right="0" top="0.13888888888888901" bottom="0.13888888888888901" header="0" footer="0"/>
      <pageSetup paperSize="9" firstPageNumber="0" pageOrder="overThenDown" orientation="portrait" horizontalDpi="300" verticalDpi="300"/>
      <headerFooter>
        <oddHeader>&amp;C&amp;A</oddHeader>
        <oddFooter>&amp;CPage &amp;P</oddFooter>
      </headerFooter>
    </customSheetView>
  </customSheetViews>
  <pageMargins left="0" right="0" top="0.13888888888888901" bottom="0.13888888888888901" header="0" footer="0"/>
  <pageSetup paperSize="9" firstPageNumber="0" pageOrder="overThenDown" orientation="portrait" horizontalDpi="300" verticalDpi="30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A90"/>
  <sheetViews>
    <sheetView showGridLines="0" tabSelected="1" zoomScale="75" zoomScaleNormal="75" zoomScaleSheetLayoutView="110" workbookViewId="0">
      <selection activeCell="F41" sqref="F41"/>
    </sheetView>
  </sheetViews>
  <sheetFormatPr baseColWidth="10" defaultColWidth="11.54296875" defaultRowHeight="12.5"/>
  <cols>
    <col min="1" max="1" width="21.81640625" style="28" customWidth="1"/>
    <col min="2" max="2" width="11.81640625" style="28" customWidth="1"/>
    <col min="3" max="4" width="9.453125" style="28" customWidth="1"/>
    <col min="5" max="6" width="10.453125" style="28" customWidth="1"/>
    <col min="7" max="7" width="9.453125" style="28" customWidth="1"/>
    <col min="8" max="8" width="9.54296875" style="28" customWidth="1"/>
    <col min="9" max="9" width="9.453125" style="28" customWidth="1"/>
    <col min="10" max="10" width="10.453125" style="28" customWidth="1"/>
    <col min="11" max="11" width="9.453125" style="28" customWidth="1"/>
    <col min="12" max="12" width="10" style="28" customWidth="1"/>
    <col min="13" max="14" width="9.54296875" style="28" customWidth="1"/>
    <col min="15" max="15" width="10.08984375" style="28" customWidth="1"/>
    <col min="16" max="16" width="13.81640625" style="28" customWidth="1"/>
    <col min="17" max="17" width="12.1796875" style="28" customWidth="1"/>
    <col min="18" max="18" width="15.26953125" style="28" customWidth="1"/>
    <col min="19" max="19" width="16.54296875" style="28" customWidth="1"/>
    <col min="20" max="20" width="13.1796875" style="28" customWidth="1"/>
    <col min="21" max="21" width="13.453125" style="28" customWidth="1"/>
    <col min="22" max="22" width="13.54296875" style="28" customWidth="1"/>
    <col min="23" max="23" width="11.54296875" style="28"/>
    <col min="24" max="24" width="13.453125" style="28" customWidth="1"/>
    <col min="25" max="16384" width="11.54296875" style="28"/>
  </cols>
  <sheetData>
    <row r="1" spans="1:26" ht="16">
      <c r="A1" s="339"/>
      <c r="B1" s="339"/>
      <c r="C1" s="339"/>
      <c r="D1" s="339"/>
      <c r="E1" s="339"/>
      <c r="F1" s="339"/>
      <c r="G1" s="339"/>
      <c r="H1" s="339"/>
      <c r="I1" s="339"/>
      <c r="J1" s="339"/>
      <c r="K1" s="339"/>
      <c r="L1" s="339"/>
      <c r="M1" s="339"/>
      <c r="N1" s="93"/>
      <c r="Q1" s="79"/>
      <c r="R1" s="79"/>
      <c r="U1" s="143" t="s">
        <v>113</v>
      </c>
    </row>
    <row r="2" spans="1:26" ht="13">
      <c r="A2" s="29"/>
      <c r="Q2" s="79"/>
      <c r="R2" s="79"/>
    </row>
    <row r="3" spans="1:26" ht="13">
      <c r="A3" s="29"/>
      <c r="Q3" s="79"/>
      <c r="R3" s="79"/>
    </row>
    <row r="4" spans="1:26" ht="13">
      <c r="A4" s="29"/>
      <c r="Q4" s="79"/>
      <c r="R4" s="79"/>
    </row>
    <row r="5" spans="1:26" ht="13">
      <c r="A5" s="29"/>
      <c r="Q5" s="79"/>
      <c r="R5" s="79"/>
    </row>
    <row r="6" spans="1:26" ht="13">
      <c r="A6" s="29"/>
      <c r="Q6" s="79"/>
      <c r="R6" s="79"/>
    </row>
    <row r="7" spans="1:26" ht="14">
      <c r="B7" s="30"/>
      <c r="C7" s="30"/>
      <c r="D7" s="30"/>
      <c r="E7" s="31"/>
      <c r="F7" s="31"/>
      <c r="G7" s="31"/>
      <c r="H7" s="31"/>
      <c r="I7" s="31"/>
      <c r="J7" s="31"/>
      <c r="K7" s="32"/>
      <c r="L7" s="32"/>
      <c r="M7" s="32"/>
      <c r="N7" s="32"/>
      <c r="O7" s="32"/>
      <c r="P7" s="32"/>
      <c r="Q7" s="32"/>
      <c r="R7" s="32"/>
      <c r="S7" s="32"/>
      <c r="V7" s="33"/>
    </row>
    <row r="8" spans="1:26" ht="26.25" customHeight="1">
      <c r="B8" s="30"/>
      <c r="C8" s="30"/>
      <c r="D8" s="30"/>
      <c r="E8" s="31"/>
      <c r="F8" s="31"/>
      <c r="G8" s="31"/>
      <c r="H8" s="31"/>
      <c r="I8" s="31"/>
      <c r="J8" s="31"/>
      <c r="K8" s="32"/>
      <c r="L8" s="32"/>
      <c r="M8" s="32"/>
      <c r="N8" s="32"/>
      <c r="O8" s="32"/>
      <c r="P8" s="32"/>
      <c r="Q8" s="32"/>
      <c r="R8" s="32"/>
      <c r="S8" s="32"/>
      <c r="V8" s="33"/>
    </row>
    <row r="9" spans="1:26" ht="14.5" thickBot="1">
      <c r="B9" s="30"/>
      <c r="C9" s="30"/>
      <c r="D9" s="30"/>
      <c r="E9" s="31"/>
      <c r="F9" s="31"/>
      <c r="G9" s="31"/>
      <c r="H9" s="31"/>
      <c r="I9" s="31"/>
      <c r="J9" s="31"/>
      <c r="K9" s="32"/>
      <c r="L9" s="32"/>
      <c r="M9" s="32"/>
      <c r="N9" s="32"/>
      <c r="O9" s="32"/>
      <c r="P9" s="32"/>
      <c r="Q9" s="32"/>
      <c r="R9" s="32"/>
      <c r="S9" s="32"/>
      <c r="V9" s="33"/>
    </row>
    <row r="10" spans="1:26" ht="17.5">
      <c r="A10" s="99" t="s">
        <v>140</v>
      </c>
      <c r="B10" s="100"/>
      <c r="C10" s="100"/>
      <c r="D10" s="100"/>
      <c r="E10" s="100"/>
      <c r="F10" s="101"/>
      <c r="G10" s="101"/>
      <c r="H10" s="101"/>
      <c r="I10" s="101"/>
      <c r="J10" s="101"/>
      <c r="K10" s="102"/>
      <c r="L10" s="102"/>
      <c r="M10" s="102"/>
      <c r="N10" s="102"/>
      <c r="O10" s="102"/>
      <c r="P10" s="102"/>
      <c r="Q10" s="102"/>
      <c r="R10" s="102"/>
      <c r="S10" s="103"/>
      <c r="U10" s="78" t="s">
        <v>149</v>
      </c>
      <c r="V10" s="57"/>
      <c r="W10" s="58"/>
      <c r="X10" s="58"/>
      <c r="Y10" s="59"/>
    </row>
    <row r="11" spans="1:26" ht="19.5" customHeight="1">
      <c r="A11" s="204" t="s">
        <v>141</v>
      </c>
      <c r="B11" s="75"/>
      <c r="C11" s="75"/>
      <c r="D11" s="75"/>
      <c r="E11" s="75"/>
      <c r="F11" s="75"/>
      <c r="G11" s="206"/>
      <c r="H11" s="28" t="s">
        <v>127</v>
      </c>
      <c r="J11" s="52"/>
      <c r="K11" s="53"/>
      <c r="L11" s="53"/>
      <c r="M11" s="53"/>
      <c r="O11" s="205"/>
      <c r="P11" s="52" t="s">
        <v>121</v>
      </c>
      <c r="S11" s="104"/>
      <c r="U11" s="84" t="s">
        <v>150</v>
      </c>
      <c r="V11" s="74"/>
      <c r="W11" s="77"/>
      <c r="X11" s="77"/>
      <c r="Y11" s="76"/>
    </row>
    <row r="12" spans="1:26" ht="14.25" customHeight="1">
      <c r="A12" s="105"/>
      <c r="B12" s="75"/>
      <c r="C12" s="75"/>
      <c r="D12" s="75"/>
      <c r="E12" s="75"/>
      <c r="F12" s="75"/>
      <c r="I12" s="53"/>
      <c r="J12" s="52"/>
      <c r="N12" s="53"/>
      <c r="O12" s="53"/>
      <c r="P12" s="53"/>
      <c r="Q12" s="53"/>
      <c r="R12" s="53"/>
      <c r="S12" s="104"/>
      <c r="U12" s="60"/>
      <c r="V12" s="74"/>
      <c r="W12" s="61"/>
      <c r="X12" s="61"/>
      <c r="Y12" s="62"/>
    </row>
    <row r="13" spans="1:26" ht="12" customHeight="1" thickBot="1">
      <c r="A13" s="106" t="s">
        <v>71</v>
      </c>
      <c r="B13" s="107"/>
      <c r="C13" s="107"/>
      <c r="D13" s="107"/>
      <c r="E13" s="107"/>
      <c r="F13" s="107"/>
      <c r="G13" s="108"/>
      <c r="H13" s="108"/>
      <c r="I13" s="108"/>
      <c r="J13" s="108"/>
      <c r="K13" s="109"/>
      <c r="L13" s="109"/>
      <c r="M13" s="109"/>
      <c r="N13" s="109"/>
      <c r="O13" s="109"/>
      <c r="P13" s="109"/>
      <c r="Q13" s="109"/>
      <c r="R13" s="109"/>
      <c r="S13" s="110"/>
      <c r="T13" s="34"/>
      <c r="U13" s="65" t="s">
        <v>74</v>
      </c>
      <c r="V13" s="63"/>
      <c r="W13" s="63"/>
      <c r="X13" s="63"/>
      <c r="Y13" s="64"/>
    </row>
    <row r="14" spans="1:26" ht="67.5" customHeight="1" thickBot="1">
      <c r="A14" s="98" t="s">
        <v>75</v>
      </c>
      <c r="B14" s="120"/>
      <c r="C14" s="122" t="s">
        <v>38</v>
      </c>
      <c r="D14" s="111" t="s">
        <v>39</v>
      </c>
      <c r="E14" s="111" t="s">
        <v>40</v>
      </c>
      <c r="F14" s="111" t="s">
        <v>41</v>
      </c>
      <c r="G14" s="111" t="s">
        <v>42</v>
      </c>
      <c r="H14" s="111" t="s">
        <v>43</v>
      </c>
      <c r="I14" s="111" t="s">
        <v>44</v>
      </c>
      <c r="J14" s="123" t="s">
        <v>45</v>
      </c>
      <c r="K14" s="226" t="s">
        <v>46</v>
      </c>
      <c r="L14" s="227" t="s">
        <v>47</v>
      </c>
      <c r="M14" s="227" t="s">
        <v>48</v>
      </c>
      <c r="N14" s="227" t="s">
        <v>103</v>
      </c>
      <c r="O14" s="228" t="s">
        <v>104</v>
      </c>
      <c r="P14" s="229" t="s">
        <v>49</v>
      </c>
      <c r="Q14" s="229" t="s">
        <v>131</v>
      </c>
      <c r="R14" s="230" t="s">
        <v>132</v>
      </c>
      <c r="S14" s="231" t="s">
        <v>133</v>
      </c>
      <c r="T14" s="36"/>
      <c r="U14" s="54" t="s">
        <v>73</v>
      </c>
      <c r="V14" s="55" t="s">
        <v>50</v>
      </c>
      <c r="W14" s="55" t="s">
        <v>151</v>
      </c>
      <c r="X14" s="56" t="s">
        <v>152</v>
      </c>
      <c r="Y14" s="56" t="s">
        <v>153</v>
      </c>
      <c r="Z14" s="42"/>
    </row>
    <row r="15" spans="1:26" ht="14" customHeight="1">
      <c r="A15" s="343" t="s">
        <v>105</v>
      </c>
      <c r="B15" s="201" t="s">
        <v>1</v>
      </c>
      <c r="C15" s="183">
        <v>6800</v>
      </c>
      <c r="D15" s="184">
        <v>19000</v>
      </c>
      <c r="E15" s="184">
        <v>52000</v>
      </c>
      <c r="F15" s="184">
        <v>90000</v>
      </c>
      <c r="G15" s="184">
        <v>8900</v>
      </c>
      <c r="H15" s="184">
        <v>4320</v>
      </c>
      <c r="I15" s="184">
        <v>42000</v>
      </c>
      <c r="J15" s="185">
        <v>35000</v>
      </c>
      <c r="K15" s="186">
        <v>9800</v>
      </c>
      <c r="L15" s="187">
        <v>1800</v>
      </c>
      <c r="M15" s="187">
        <v>3000</v>
      </c>
      <c r="N15" s="187">
        <v>2300</v>
      </c>
      <c r="O15" s="188">
        <v>300</v>
      </c>
      <c r="P15" s="232">
        <f>SUM(C15:O15)</f>
        <v>275220</v>
      </c>
      <c r="Q15" s="233">
        <f>P15/U15-1</f>
        <v>3.8742427959464809E-2</v>
      </c>
      <c r="R15" s="234">
        <f>P15/X15</f>
        <v>1.0899940118052982</v>
      </c>
      <c r="S15" s="235">
        <f>P15/Y15-1</f>
        <v>6.7628082784817245E-2</v>
      </c>
      <c r="T15" s="72"/>
      <c r="U15" s="45">
        <v>264955</v>
      </c>
      <c r="V15" s="46">
        <v>248160</v>
      </c>
      <c r="W15" s="46">
        <v>16795</v>
      </c>
      <c r="X15" s="46">
        <v>252496.8</v>
      </c>
      <c r="Y15" s="46">
        <v>257786.4</v>
      </c>
    </row>
    <row r="16" spans="1:26" ht="14" customHeight="1" thickBot="1">
      <c r="A16" s="341"/>
      <c r="B16" s="140" t="s">
        <v>89</v>
      </c>
      <c r="C16" s="124"/>
      <c r="D16" s="112"/>
      <c r="E16" s="112"/>
      <c r="F16" s="112"/>
      <c r="G16" s="112"/>
      <c r="H16" s="112"/>
      <c r="I16" s="112"/>
      <c r="J16" s="125"/>
      <c r="K16" s="134"/>
      <c r="L16" s="116"/>
      <c r="M16" s="116"/>
      <c r="N16" s="116"/>
      <c r="O16" s="135"/>
      <c r="P16" s="236"/>
      <c r="Q16" s="237"/>
      <c r="R16" s="238"/>
      <c r="S16" s="239"/>
      <c r="T16" s="36"/>
      <c r="U16" s="47">
        <v>54.998799796191804</v>
      </c>
      <c r="V16" s="47">
        <v>55.541352353320441</v>
      </c>
      <c r="W16" s="47">
        <v>46.982137540934801</v>
      </c>
      <c r="X16" s="47">
        <v>49.888442942643231</v>
      </c>
      <c r="Y16" s="47">
        <v>51.466499396399499</v>
      </c>
    </row>
    <row r="17" spans="1:25" ht="14" customHeight="1">
      <c r="A17" s="340" t="s">
        <v>106</v>
      </c>
      <c r="B17" s="201" t="s">
        <v>1</v>
      </c>
      <c r="C17" s="183">
        <v>0</v>
      </c>
      <c r="D17" s="184">
        <v>180</v>
      </c>
      <c r="E17" s="184">
        <v>520</v>
      </c>
      <c r="F17" s="184">
        <v>410</v>
      </c>
      <c r="G17" s="184">
        <v>100</v>
      </c>
      <c r="H17" s="184">
        <v>0</v>
      </c>
      <c r="I17" s="184">
        <v>190</v>
      </c>
      <c r="J17" s="185">
        <v>0</v>
      </c>
      <c r="K17" s="186">
        <v>190</v>
      </c>
      <c r="L17" s="187">
        <v>70</v>
      </c>
      <c r="M17" s="187">
        <v>260</v>
      </c>
      <c r="N17" s="187">
        <v>30</v>
      </c>
      <c r="O17" s="188">
        <v>20</v>
      </c>
      <c r="P17" s="232">
        <f>SUM(C17:O17)</f>
        <v>1970</v>
      </c>
      <c r="Q17" s="233">
        <f>P17/U17-1</f>
        <v>-7.5566750629723067E-3</v>
      </c>
      <c r="R17" s="234">
        <f>P17/X17</f>
        <v>1.0265763418447107</v>
      </c>
      <c r="S17" s="235">
        <f>P17/Y17-1</f>
        <v>0.22322260167649799</v>
      </c>
      <c r="T17" s="72"/>
      <c r="U17" s="45">
        <v>1985</v>
      </c>
      <c r="V17" s="46">
        <v>1430</v>
      </c>
      <c r="W17" s="46">
        <v>555</v>
      </c>
      <c r="X17" s="46">
        <v>1919</v>
      </c>
      <c r="Y17" s="46">
        <v>1610.5</v>
      </c>
    </row>
    <row r="18" spans="1:25" ht="14" customHeight="1" thickBot="1">
      <c r="A18" s="341"/>
      <c r="B18" s="140" t="s">
        <v>89</v>
      </c>
      <c r="C18" s="124"/>
      <c r="D18" s="112"/>
      <c r="E18" s="112"/>
      <c r="F18" s="112"/>
      <c r="G18" s="112"/>
      <c r="H18" s="112"/>
      <c r="I18" s="112"/>
      <c r="J18" s="125"/>
      <c r="K18" s="134"/>
      <c r="L18" s="116"/>
      <c r="M18" s="116"/>
      <c r="N18" s="116"/>
      <c r="O18" s="135"/>
      <c r="P18" s="236"/>
      <c r="Q18" s="237"/>
      <c r="R18" s="238"/>
      <c r="S18" s="239"/>
      <c r="T18" s="36"/>
      <c r="U18" s="47">
        <v>45.798488664987403</v>
      </c>
      <c r="V18" s="47">
        <v>46.04195804195804</v>
      </c>
      <c r="W18" s="47">
        <v>45.171171171171174</v>
      </c>
      <c r="X18" s="47">
        <v>41.184992183428868</v>
      </c>
      <c r="Y18" s="47">
        <v>42.475628686743249</v>
      </c>
    </row>
    <row r="19" spans="1:25" ht="14" customHeight="1">
      <c r="A19" s="340" t="s">
        <v>107</v>
      </c>
      <c r="B19" s="201" t="s">
        <v>1</v>
      </c>
      <c r="C19" s="189">
        <v>1100</v>
      </c>
      <c r="D19" s="190">
        <v>400</v>
      </c>
      <c r="E19" s="190">
        <v>25000</v>
      </c>
      <c r="F19" s="190">
        <v>7800</v>
      </c>
      <c r="G19" s="190">
        <v>150</v>
      </c>
      <c r="H19" s="190">
        <v>0</v>
      </c>
      <c r="I19" s="190">
        <v>4750</v>
      </c>
      <c r="J19" s="191">
        <v>1100</v>
      </c>
      <c r="K19" s="192">
        <v>16000</v>
      </c>
      <c r="L19" s="193">
        <v>7000</v>
      </c>
      <c r="M19" s="193">
        <v>4800</v>
      </c>
      <c r="N19" s="193">
        <v>60</v>
      </c>
      <c r="O19" s="194">
        <v>180</v>
      </c>
      <c r="P19" s="240">
        <f>SUM(C19:O19)</f>
        <v>68340</v>
      </c>
      <c r="Q19" s="241">
        <f>P19/U19-1</f>
        <v>7.7747989276139462E-2</v>
      </c>
      <c r="R19" s="242">
        <f>P19/X19</f>
        <v>0.85474789064630152</v>
      </c>
      <c r="S19" s="243">
        <f>P19/Y19-1</f>
        <v>-0.31530387022633843</v>
      </c>
      <c r="T19" s="72"/>
      <c r="U19" s="45">
        <v>63410</v>
      </c>
      <c r="V19" s="46">
        <v>36305</v>
      </c>
      <c r="W19" s="46">
        <v>27105</v>
      </c>
      <c r="X19" s="46">
        <v>79953.399999999994</v>
      </c>
      <c r="Y19" s="46">
        <v>99810.7</v>
      </c>
    </row>
    <row r="20" spans="1:25" ht="14" customHeight="1" thickBot="1">
      <c r="A20" s="341"/>
      <c r="B20" s="140" t="s">
        <v>89</v>
      </c>
      <c r="C20" s="124"/>
      <c r="D20" s="112"/>
      <c r="E20" s="112"/>
      <c r="F20" s="112"/>
      <c r="G20" s="112"/>
      <c r="H20" s="112"/>
      <c r="I20" s="112"/>
      <c r="J20" s="125"/>
      <c r="K20" s="134"/>
      <c r="L20" s="116"/>
      <c r="M20" s="116"/>
      <c r="N20" s="116"/>
      <c r="O20" s="135"/>
      <c r="P20" s="236"/>
      <c r="Q20" s="237"/>
      <c r="R20" s="238"/>
      <c r="S20" s="239"/>
      <c r="T20" s="36"/>
      <c r="U20" s="47">
        <v>50.415723072070648</v>
      </c>
      <c r="V20" s="47">
        <v>53.530670706514258</v>
      </c>
      <c r="W20" s="47">
        <v>46.243497509684559</v>
      </c>
      <c r="X20" s="47">
        <v>45.761898806054532</v>
      </c>
      <c r="Y20" s="47">
        <v>46.979879912674697</v>
      </c>
    </row>
    <row r="21" spans="1:25" ht="14" customHeight="1">
      <c r="A21" s="340" t="s">
        <v>108</v>
      </c>
      <c r="B21" s="201" t="s">
        <v>1</v>
      </c>
      <c r="C21" s="183">
        <v>0</v>
      </c>
      <c r="D21" s="184">
        <v>60</v>
      </c>
      <c r="E21" s="184">
        <v>810</v>
      </c>
      <c r="F21" s="184">
        <v>120</v>
      </c>
      <c r="G21" s="184">
        <v>0</v>
      </c>
      <c r="H21" s="184">
        <v>0</v>
      </c>
      <c r="I21" s="184">
        <v>310</v>
      </c>
      <c r="J21" s="185">
        <v>0</v>
      </c>
      <c r="K21" s="186">
        <v>570</v>
      </c>
      <c r="L21" s="187">
        <v>180</v>
      </c>
      <c r="M21" s="187">
        <v>80</v>
      </c>
      <c r="N21" s="187">
        <v>0</v>
      </c>
      <c r="O21" s="188">
        <v>0</v>
      </c>
      <c r="P21" s="232">
        <f>SUM(C21:O21)</f>
        <v>2130</v>
      </c>
      <c r="Q21" s="233">
        <f>P21/U21-1</f>
        <v>-4.0540540540540571E-2</v>
      </c>
      <c r="R21" s="234">
        <f>P21/X21</f>
        <v>1.1946158160403815</v>
      </c>
      <c r="S21" s="235">
        <f>P21/Y21-1</f>
        <v>0.46391752577319578</v>
      </c>
      <c r="T21" s="72"/>
      <c r="U21" s="45">
        <v>2220</v>
      </c>
      <c r="V21" s="46">
        <v>1400</v>
      </c>
      <c r="W21" s="46">
        <v>820</v>
      </c>
      <c r="X21" s="46">
        <v>1783</v>
      </c>
      <c r="Y21" s="46">
        <v>1455</v>
      </c>
    </row>
    <row r="22" spans="1:25" ht="14" customHeight="1" thickBot="1">
      <c r="A22" s="341"/>
      <c r="B22" s="140" t="s">
        <v>89</v>
      </c>
      <c r="C22" s="124"/>
      <c r="D22" s="112"/>
      <c r="E22" s="112"/>
      <c r="F22" s="112"/>
      <c r="G22" s="112"/>
      <c r="H22" s="112"/>
      <c r="I22" s="112"/>
      <c r="J22" s="125"/>
      <c r="K22" s="134"/>
      <c r="L22" s="116"/>
      <c r="M22" s="116"/>
      <c r="N22" s="116"/>
      <c r="O22" s="135"/>
      <c r="P22" s="236"/>
      <c r="Q22" s="237"/>
      <c r="R22" s="238"/>
      <c r="S22" s="239"/>
      <c r="T22" s="36"/>
      <c r="U22" s="47">
        <v>41.799549549549546</v>
      </c>
      <c r="V22" s="47">
        <v>41.442857142857143</v>
      </c>
      <c r="W22" s="47">
        <v>42.408536585365852</v>
      </c>
      <c r="X22" s="47">
        <v>39.416152551878859</v>
      </c>
      <c r="Y22" s="47">
        <v>39.38281786941581</v>
      </c>
    </row>
    <row r="23" spans="1:25" ht="14" customHeight="1">
      <c r="A23" s="342" t="s">
        <v>76</v>
      </c>
      <c r="B23" s="201" t="s">
        <v>1</v>
      </c>
      <c r="C23" s="189">
        <v>50</v>
      </c>
      <c r="D23" s="190">
        <v>1010</v>
      </c>
      <c r="E23" s="190">
        <v>70</v>
      </c>
      <c r="F23" s="190">
        <v>70</v>
      </c>
      <c r="G23" s="190">
        <v>100</v>
      </c>
      <c r="H23" s="190">
        <v>10</v>
      </c>
      <c r="I23" s="190">
        <v>470</v>
      </c>
      <c r="J23" s="191">
        <v>130</v>
      </c>
      <c r="K23" s="192">
        <v>50</v>
      </c>
      <c r="L23" s="193">
        <v>20</v>
      </c>
      <c r="M23" s="193">
        <v>30</v>
      </c>
      <c r="N23" s="193">
        <v>2500</v>
      </c>
      <c r="O23" s="194">
        <v>100</v>
      </c>
      <c r="P23" s="240">
        <f>SUM(C23:O23)</f>
        <v>4610</v>
      </c>
      <c r="Q23" s="241">
        <f>P23/U23-1</f>
        <v>6.8366164542294383E-2</v>
      </c>
      <c r="R23" s="242">
        <f>P23/X23</f>
        <v>0.92577717085709688</v>
      </c>
      <c r="S23" s="243">
        <f>P23/Y23-1</f>
        <v>4.7179883242850273E-2</v>
      </c>
      <c r="T23" s="72"/>
      <c r="U23" s="45">
        <v>4315</v>
      </c>
      <c r="V23" s="46">
        <v>1660</v>
      </c>
      <c r="W23" s="46">
        <v>2655</v>
      </c>
      <c r="X23" s="46">
        <v>4979.6000000000004</v>
      </c>
      <c r="Y23" s="46">
        <v>4402.3</v>
      </c>
    </row>
    <row r="24" spans="1:25" ht="14" customHeight="1" thickBot="1">
      <c r="A24" s="341"/>
      <c r="B24" s="140" t="s">
        <v>89</v>
      </c>
      <c r="C24" s="124"/>
      <c r="D24" s="112"/>
      <c r="E24" s="112"/>
      <c r="F24" s="112"/>
      <c r="G24" s="112"/>
      <c r="H24" s="112"/>
      <c r="I24" s="112"/>
      <c r="J24" s="125"/>
      <c r="K24" s="134"/>
      <c r="L24" s="116"/>
      <c r="M24" s="116"/>
      <c r="N24" s="116"/>
      <c r="O24" s="135"/>
      <c r="P24" s="236"/>
      <c r="Q24" s="237"/>
      <c r="R24" s="238"/>
      <c r="S24" s="239"/>
      <c r="T24" s="36"/>
      <c r="U24" s="47">
        <v>27.313557358053302</v>
      </c>
      <c r="V24" s="47">
        <v>27.613253012048194</v>
      </c>
      <c r="W24" s="47">
        <v>27.126177024482111</v>
      </c>
      <c r="X24" s="47">
        <v>31.944573861354325</v>
      </c>
      <c r="Y24" s="47">
        <v>33.139290825250434</v>
      </c>
    </row>
    <row r="25" spans="1:25" ht="14" customHeight="1">
      <c r="A25" s="342" t="s">
        <v>77</v>
      </c>
      <c r="B25" s="201" t="s">
        <v>1</v>
      </c>
      <c r="C25" s="195">
        <v>1200</v>
      </c>
      <c r="D25" s="196">
        <v>22900</v>
      </c>
      <c r="E25" s="196">
        <v>7600</v>
      </c>
      <c r="F25" s="196">
        <v>9600</v>
      </c>
      <c r="G25" s="196">
        <v>6600</v>
      </c>
      <c r="H25" s="196">
        <v>1560</v>
      </c>
      <c r="I25" s="196">
        <v>16000</v>
      </c>
      <c r="J25" s="197">
        <v>6400</v>
      </c>
      <c r="K25" s="198">
        <v>3700</v>
      </c>
      <c r="L25" s="199">
        <v>1800</v>
      </c>
      <c r="M25" s="199">
        <v>2000</v>
      </c>
      <c r="N25" s="199">
        <v>2400</v>
      </c>
      <c r="O25" s="200">
        <v>100</v>
      </c>
      <c r="P25" s="244">
        <f>SUM(C25:O25)</f>
        <v>81860</v>
      </c>
      <c r="Q25" s="241">
        <f>P25/U25-1</f>
        <v>-9.3186494009439569E-3</v>
      </c>
      <c r="R25" s="242">
        <f>P25/X25</f>
        <v>0.89709589041095894</v>
      </c>
      <c r="S25" s="243">
        <f>P25/Y25-1</f>
        <v>-0.13316496444663284</v>
      </c>
      <c r="T25" s="72"/>
      <c r="U25" s="45">
        <v>82630</v>
      </c>
      <c r="V25" s="46">
        <v>72610</v>
      </c>
      <c r="W25" s="46">
        <v>10020</v>
      </c>
      <c r="X25" s="46">
        <v>91250</v>
      </c>
      <c r="Y25" s="46">
        <v>94435.5</v>
      </c>
    </row>
    <row r="26" spans="1:25" ht="14" customHeight="1" thickBot="1">
      <c r="A26" s="341"/>
      <c r="B26" s="140" t="s">
        <v>89</v>
      </c>
      <c r="C26" s="124"/>
      <c r="D26" s="112"/>
      <c r="E26" s="112"/>
      <c r="F26" s="112"/>
      <c r="G26" s="112"/>
      <c r="H26" s="112"/>
      <c r="I26" s="112"/>
      <c r="J26" s="125"/>
      <c r="K26" s="134"/>
      <c r="L26" s="116"/>
      <c r="M26" s="116"/>
      <c r="N26" s="116"/>
      <c r="O26" s="135"/>
      <c r="P26" s="236"/>
      <c r="Q26" s="237"/>
      <c r="R26" s="238"/>
      <c r="S26" s="239"/>
      <c r="T26" s="36"/>
      <c r="U26" s="47">
        <v>48.998106014764616</v>
      </c>
      <c r="V26" s="47">
        <v>50.128956066657487</v>
      </c>
      <c r="W26" s="47">
        <v>40.803393213572853</v>
      </c>
      <c r="X26" s="47">
        <v>45.979263561643833</v>
      </c>
      <c r="Y26" s="47">
        <v>47.445964706069226</v>
      </c>
    </row>
    <row r="27" spans="1:25" ht="14" customHeight="1">
      <c r="A27" s="342" t="s">
        <v>78</v>
      </c>
      <c r="B27" s="201" t="s">
        <v>1</v>
      </c>
      <c r="C27" s="195">
        <v>200</v>
      </c>
      <c r="D27" s="196">
        <v>840</v>
      </c>
      <c r="E27" s="196">
        <v>2800</v>
      </c>
      <c r="F27" s="196">
        <v>2550</v>
      </c>
      <c r="G27" s="196">
        <v>640</v>
      </c>
      <c r="H27" s="196">
        <v>150</v>
      </c>
      <c r="I27" s="196">
        <v>1110</v>
      </c>
      <c r="J27" s="197">
        <v>810</v>
      </c>
      <c r="K27" s="198">
        <v>800</v>
      </c>
      <c r="L27" s="199">
        <v>280</v>
      </c>
      <c r="M27" s="199">
        <v>180</v>
      </c>
      <c r="N27" s="199">
        <v>760</v>
      </c>
      <c r="O27" s="200">
        <v>60</v>
      </c>
      <c r="P27" s="244">
        <f>SUM(C27:O27)</f>
        <v>11180</v>
      </c>
      <c r="Q27" s="241">
        <f>P27/U27-1</f>
        <v>-2.400698384984723E-2</v>
      </c>
      <c r="R27" s="242">
        <f>P27/X27</f>
        <v>0.99236641221374045</v>
      </c>
      <c r="S27" s="243">
        <f>P27/Y27-1</f>
        <v>9.7315600922608825E-2</v>
      </c>
      <c r="T27" s="72"/>
      <c r="U27" s="45">
        <v>11455</v>
      </c>
      <c r="V27" s="46">
        <v>9390</v>
      </c>
      <c r="W27" s="46">
        <v>2065</v>
      </c>
      <c r="X27" s="46">
        <v>11266</v>
      </c>
      <c r="Y27" s="46">
        <v>10188.5</v>
      </c>
    </row>
    <row r="28" spans="1:25" ht="14" customHeight="1" thickBot="1">
      <c r="A28" s="341"/>
      <c r="B28" s="140" t="s">
        <v>89</v>
      </c>
      <c r="C28" s="124"/>
      <c r="D28" s="112"/>
      <c r="E28" s="112"/>
      <c r="F28" s="112"/>
      <c r="G28" s="112"/>
      <c r="H28" s="112"/>
      <c r="I28" s="112"/>
      <c r="J28" s="125"/>
      <c r="K28" s="134"/>
      <c r="L28" s="116"/>
      <c r="M28" s="116"/>
      <c r="N28" s="116"/>
      <c r="O28" s="135"/>
      <c r="P28" s="236"/>
      <c r="Q28" s="237"/>
      <c r="R28" s="238"/>
      <c r="S28" s="239"/>
      <c r="T28" s="36"/>
      <c r="U28" s="47">
        <v>37.040209515495413</v>
      </c>
      <c r="V28" s="47">
        <v>37.645963791267306</v>
      </c>
      <c r="W28" s="47">
        <v>34.285714285714285</v>
      </c>
      <c r="X28" s="47">
        <v>35.448269128350788</v>
      </c>
      <c r="Y28" s="47">
        <v>37.02621583157481</v>
      </c>
    </row>
    <row r="29" spans="1:25" ht="14" customHeight="1">
      <c r="A29" s="340" t="s">
        <v>109</v>
      </c>
      <c r="B29" s="201" t="s">
        <v>1</v>
      </c>
      <c r="C29" s="195">
        <v>130</v>
      </c>
      <c r="D29" s="196">
        <v>660</v>
      </c>
      <c r="E29" s="196">
        <v>470</v>
      </c>
      <c r="F29" s="196">
        <v>1200</v>
      </c>
      <c r="G29" s="196">
        <v>380</v>
      </c>
      <c r="H29" s="196">
        <v>80</v>
      </c>
      <c r="I29" s="196">
        <v>600</v>
      </c>
      <c r="J29" s="197">
        <v>380</v>
      </c>
      <c r="K29" s="198">
        <v>300</v>
      </c>
      <c r="L29" s="199">
        <v>60</v>
      </c>
      <c r="M29" s="199">
        <v>130</v>
      </c>
      <c r="N29" s="199">
        <v>60</v>
      </c>
      <c r="O29" s="200">
        <v>250</v>
      </c>
      <c r="P29" s="244">
        <f>SUM(C29:O29)</f>
        <v>4700</v>
      </c>
      <c r="Q29" s="241">
        <f>P29/U29-1</f>
        <v>-1.9812304483837306E-2</v>
      </c>
      <c r="R29" s="242">
        <f>P29/X29</f>
        <v>0.98039215686274506</v>
      </c>
      <c r="S29" s="243">
        <f>P29/Y29-1</f>
        <v>-6.690490371252733E-2</v>
      </c>
      <c r="T29" s="72"/>
      <c r="U29" s="45">
        <v>4795</v>
      </c>
      <c r="V29" s="46">
        <v>4020</v>
      </c>
      <c r="W29" s="46">
        <v>775</v>
      </c>
      <c r="X29" s="46">
        <v>4794</v>
      </c>
      <c r="Y29" s="46">
        <v>5037</v>
      </c>
    </row>
    <row r="30" spans="1:25" ht="14" customHeight="1" thickBot="1">
      <c r="A30" s="341"/>
      <c r="B30" s="140" t="s">
        <v>89</v>
      </c>
      <c r="C30" s="124"/>
      <c r="D30" s="112"/>
      <c r="E30" s="112"/>
      <c r="F30" s="112"/>
      <c r="G30" s="112"/>
      <c r="H30" s="112"/>
      <c r="I30" s="112"/>
      <c r="J30" s="125"/>
      <c r="K30" s="134"/>
      <c r="L30" s="116"/>
      <c r="M30" s="116"/>
      <c r="N30" s="116"/>
      <c r="O30" s="135"/>
      <c r="P30" s="236"/>
      <c r="Q30" s="237"/>
      <c r="R30" s="238"/>
      <c r="S30" s="239"/>
      <c r="T30" s="36"/>
      <c r="U30" s="47">
        <v>29.197997914494263</v>
      </c>
      <c r="V30" s="47">
        <v>28.499850746268656</v>
      </c>
      <c r="W30" s="47">
        <v>32.819354838709678</v>
      </c>
      <c r="X30" s="47">
        <v>29.79345014601585</v>
      </c>
      <c r="Y30" s="47">
        <v>31.144510621401626</v>
      </c>
    </row>
    <row r="31" spans="1:25" ht="14" customHeight="1">
      <c r="A31" s="340" t="s">
        <v>124</v>
      </c>
      <c r="B31" s="201" t="s">
        <v>1</v>
      </c>
      <c r="C31" s="183">
        <v>70</v>
      </c>
      <c r="D31" s="184">
        <v>450</v>
      </c>
      <c r="E31" s="184">
        <v>250</v>
      </c>
      <c r="F31" s="184">
        <v>600</v>
      </c>
      <c r="G31" s="184">
        <v>315</v>
      </c>
      <c r="H31" s="184">
        <v>0</v>
      </c>
      <c r="I31" s="184">
        <v>350</v>
      </c>
      <c r="J31" s="185">
        <v>360</v>
      </c>
      <c r="K31" s="186">
        <v>65</v>
      </c>
      <c r="L31" s="187">
        <v>30</v>
      </c>
      <c r="M31" s="187">
        <v>50</v>
      </c>
      <c r="N31" s="187">
        <v>1240</v>
      </c>
      <c r="O31" s="188">
        <v>15</v>
      </c>
      <c r="P31" s="232">
        <f>SUM(C31:O31)</f>
        <v>3795</v>
      </c>
      <c r="Q31" s="233">
        <f>P31/U31-1</f>
        <v>-1.0430247718383301E-2</v>
      </c>
      <c r="R31" s="234">
        <f>P31/X31</f>
        <v>0.92066957787481807</v>
      </c>
      <c r="S31" s="235">
        <f>P31/Y31-1</f>
        <v>-9.589041095890416E-2</v>
      </c>
      <c r="T31" s="72"/>
      <c r="U31" s="45">
        <v>3835</v>
      </c>
      <c r="V31" s="46">
        <v>2440</v>
      </c>
      <c r="W31" s="46">
        <v>1395</v>
      </c>
      <c r="X31" s="46">
        <v>4122</v>
      </c>
      <c r="Y31" s="46">
        <v>4197.5</v>
      </c>
    </row>
    <row r="32" spans="1:25" ht="14" customHeight="1" thickBot="1">
      <c r="A32" s="341"/>
      <c r="B32" s="140" t="s">
        <v>89</v>
      </c>
      <c r="C32" s="124"/>
      <c r="D32" s="112"/>
      <c r="E32" s="112"/>
      <c r="F32" s="112"/>
      <c r="G32" s="112"/>
      <c r="H32" s="112"/>
      <c r="I32" s="112"/>
      <c r="J32" s="125"/>
      <c r="K32" s="134"/>
      <c r="L32" s="116"/>
      <c r="M32" s="116"/>
      <c r="N32" s="116"/>
      <c r="O32" s="135"/>
      <c r="P32" s="236"/>
      <c r="Q32" s="237"/>
      <c r="R32" s="238"/>
      <c r="S32" s="239"/>
      <c r="T32" s="36"/>
      <c r="U32" s="47">
        <v>25.627379400260757</v>
      </c>
      <c r="V32" s="47">
        <v>25.119262295081967</v>
      </c>
      <c r="W32" s="47">
        <v>26.516129032258064</v>
      </c>
      <c r="X32" s="47">
        <v>26.950072780203783</v>
      </c>
      <c r="Y32" s="47">
        <v>29.018248957712924</v>
      </c>
    </row>
    <row r="33" spans="1:27" ht="14" customHeight="1">
      <c r="A33" s="342" t="s">
        <v>79</v>
      </c>
      <c r="B33" s="201" t="s">
        <v>1</v>
      </c>
      <c r="C33" s="195">
        <v>600</v>
      </c>
      <c r="D33" s="196">
        <v>8800</v>
      </c>
      <c r="E33" s="196">
        <v>2220</v>
      </c>
      <c r="F33" s="196">
        <v>4200</v>
      </c>
      <c r="G33" s="196">
        <v>2200</v>
      </c>
      <c r="H33" s="196">
        <v>3000</v>
      </c>
      <c r="I33" s="196">
        <v>6200</v>
      </c>
      <c r="J33" s="197">
        <v>1850</v>
      </c>
      <c r="K33" s="198">
        <v>650</v>
      </c>
      <c r="L33" s="199">
        <v>160</v>
      </c>
      <c r="M33" s="199">
        <v>300</v>
      </c>
      <c r="N33" s="199">
        <v>4200</v>
      </c>
      <c r="O33" s="200">
        <v>160</v>
      </c>
      <c r="P33" s="244">
        <f>SUM(C33:O33)</f>
        <v>34540</v>
      </c>
      <c r="Q33" s="241">
        <f>P33/U33-1</f>
        <v>2.660127805023027E-2</v>
      </c>
      <c r="R33" s="242">
        <f>P33/X33</f>
        <v>1.041899188561431</v>
      </c>
      <c r="S33" s="243">
        <f>P33/Y33-1</f>
        <v>1.3393577537518242E-2</v>
      </c>
      <c r="T33" s="72"/>
      <c r="U33" s="45">
        <v>33645</v>
      </c>
      <c r="V33" s="46">
        <v>28280</v>
      </c>
      <c r="W33" s="46">
        <v>5365</v>
      </c>
      <c r="X33" s="46">
        <v>33151</v>
      </c>
      <c r="Y33" s="46">
        <v>34083.5</v>
      </c>
    </row>
    <row r="34" spans="1:27" ht="14" customHeight="1" thickBot="1">
      <c r="A34" s="344"/>
      <c r="B34" s="141" t="s">
        <v>89</v>
      </c>
      <c r="C34" s="126"/>
      <c r="D34" s="113"/>
      <c r="E34" s="113"/>
      <c r="F34" s="113"/>
      <c r="G34" s="113"/>
      <c r="H34" s="113"/>
      <c r="I34" s="113"/>
      <c r="J34" s="127"/>
      <c r="K34" s="136"/>
      <c r="L34" s="117"/>
      <c r="M34" s="117"/>
      <c r="N34" s="117"/>
      <c r="O34" s="137"/>
      <c r="P34" s="245"/>
      <c r="Q34" s="246"/>
      <c r="R34" s="247"/>
      <c r="S34" s="248"/>
      <c r="U34" s="47">
        <v>41.467231386535886</v>
      </c>
      <c r="V34" s="47">
        <v>43.136492220650638</v>
      </c>
      <c r="W34" s="47">
        <v>32.668219944082011</v>
      </c>
      <c r="X34" s="47">
        <v>39.68686917438388</v>
      </c>
      <c r="Y34" s="47">
        <v>40.624457582114509</v>
      </c>
    </row>
    <row r="35" spans="1:27" ht="24" customHeight="1" thickBot="1">
      <c r="A35" s="97" t="s">
        <v>90</v>
      </c>
      <c r="B35" s="121" t="s">
        <v>1</v>
      </c>
      <c r="C35" s="128">
        <f>SUM(C15,C17,C33,C31,C27,C25,C23,C19,C21,C29)</f>
        <v>10150</v>
      </c>
      <c r="D35" s="114">
        <f t="shared" ref="D35:P35" si="0">SUM(D15,D17,D33,D31,D27,D25,D23,D19,D21,D29)</f>
        <v>54300</v>
      </c>
      <c r="E35" s="114">
        <f t="shared" si="0"/>
        <v>91740</v>
      </c>
      <c r="F35" s="114">
        <f t="shared" si="0"/>
        <v>116550</v>
      </c>
      <c r="G35" s="114">
        <f t="shared" si="0"/>
        <v>19385</v>
      </c>
      <c r="H35" s="114">
        <f t="shared" si="0"/>
        <v>9120</v>
      </c>
      <c r="I35" s="114">
        <f t="shared" si="0"/>
        <v>71980</v>
      </c>
      <c r="J35" s="129">
        <f t="shared" si="0"/>
        <v>46030</v>
      </c>
      <c r="K35" s="128">
        <f t="shared" si="0"/>
        <v>32125</v>
      </c>
      <c r="L35" s="114">
        <f t="shared" si="0"/>
        <v>11400</v>
      </c>
      <c r="M35" s="114">
        <f t="shared" si="0"/>
        <v>10830</v>
      </c>
      <c r="N35" s="114">
        <f t="shared" si="0"/>
        <v>13550</v>
      </c>
      <c r="O35" s="129">
        <f t="shared" si="0"/>
        <v>1185</v>
      </c>
      <c r="P35" s="249">
        <f t="shared" si="0"/>
        <v>488345</v>
      </c>
      <c r="Q35" s="250">
        <f>P35/U35-1</f>
        <v>3.1907362993798039E-2</v>
      </c>
      <c r="R35" s="250">
        <f>P35/X35</f>
        <v>1.0054151119134112</v>
      </c>
      <c r="S35" s="251">
        <f>P35/Y35-1</f>
        <v>-4.8073232543265898E-2</v>
      </c>
      <c r="U35" s="95">
        <f>SUM(U15,U17,U19,U21,U23,U25,U27,U29,U31,U33)</f>
        <v>473245</v>
      </c>
      <c r="V35" s="96">
        <f t="shared" ref="V35:Y35" si="1">SUM(V15,V17,V19,V21,V23,V25,V27,V29,V31,V33)</f>
        <v>405695</v>
      </c>
      <c r="W35" s="96">
        <f t="shared" si="1"/>
        <v>67550</v>
      </c>
      <c r="X35" s="96">
        <f t="shared" si="1"/>
        <v>485714.79999999993</v>
      </c>
      <c r="Y35" s="96">
        <f t="shared" si="1"/>
        <v>513006.89999999997</v>
      </c>
    </row>
    <row r="36" spans="1:27" ht="14" customHeight="1">
      <c r="A36" s="345" t="s">
        <v>80</v>
      </c>
      <c r="B36" s="202" t="s">
        <v>1</v>
      </c>
      <c r="C36" s="195">
        <v>2350</v>
      </c>
      <c r="D36" s="196">
        <v>520</v>
      </c>
      <c r="E36" s="196">
        <v>14800</v>
      </c>
      <c r="F36" s="196">
        <v>26000</v>
      </c>
      <c r="G36" s="196">
        <v>1345</v>
      </c>
      <c r="H36" s="196">
        <v>15500</v>
      </c>
      <c r="I36" s="196">
        <v>6000</v>
      </c>
      <c r="J36" s="197">
        <v>12200</v>
      </c>
      <c r="K36" s="198">
        <v>280</v>
      </c>
      <c r="L36" s="199">
        <v>300</v>
      </c>
      <c r="M36" s="199">
        <v>20</v>
      </c>
      <c r="N36" s="199">
        <v>5</v>
      </c>
      <c r="O36" s="200">
        <v>5</v>
      </c>
      <c r="P36" s="240">
        <f>SUM(C36:O36)</f>
        <v>79325</v>
      </c>
      <c r="Q36" s="255">
        <f>P36/U36-1</f>
        <v>-0.10958827227011492</v>
      </c>
      <c r="R36" s="256">
        <f>P36/X36</f>
        <v>1.047485111384014</v>
      </c>
      <c r="S36" s="243">
        <f>P36/Y36-1</f>
        <v>-2.2124095626586349E-2</v>
      </c>
      <c r="T36" s="82"/>
      <c r="U36" s="45">
        <v>89088</v>
      </c>
      <c r="V36" s="46">
        <v>88490</v>
      </c>
      <c r="W36" s="46">
        <v>598</v>
      </c>
      <c r="X36" s="46">
        <v>75729</v>
      </c>
      <c r="Y36" s="46">
        <v>81119.7</v>
      </c>
    </row>
    <row r="37" spans="1:27" ht="14" customHeight="1" thickBot="1">
      <c r="A37" s="341"/>
      <c r="B37" s="140" t="s">
        <v>89</v>
      </c>
      <c r="C37" s="124"/>
      <c r="D37" s="112"/>
      <c r="E37" s="112"/>
      <c r="F37" s="112"/>
      <c r="G37" s="112"/>
      <c r="H37" s="112"/>
      <c r="I37" s="112"/>
      <c r="J37" s="125"/>
      <c r="K37" s="134"/>
      <c r="L37" s="116"/>
      <c r="M37" s="116"/>
      <c r="N37" s="116"/>
      <c r="O37" s="135"/>
      <c r="P37" s="236"/>
      <c r="Q37" s="237"/>
      <c r="R37" s="238"/>
      <c r="S37" s="239"/>
      <c r="T37" s="83"/>
      <c r="U37" s="47">
        <v>105.7587533674569</v>
      </c>
      <c r="V37" s="47">
        <v>106.00384020793311</v>
      </c>
      <c r="W37" s="47">
        <v>69.491638795986617</v>
      </c>
      <c r="X37" s="47">
        <v>107.99936087892353</v>
      </c>
      <c r="Y37" s="47">
        <v>105.05961437234113</v>
      </c>
      <c r="Z37" s="83"/>
      <c r="AA37" s="66"/>
    </row>
    <row r="38" spans="1:27" ht="14" customHeight="1">
      <c r="A38" s="342" t="s">
        <v>81</v>
      </c>
      <c r="B38" s="201" t="s">
        <v>1</v>
      </c>
      <c r="C38" s="195">
        <v>1190</v>
      </c>
      <c r="D38" s="196">
        <v>700</v>
      </c>
      <c r="E38" s="196">
        <v>13040</v>
      </c>
      <c r="F38" s="196">
        <v>8410</v>
      </c>
      <c r="G38" s="196">
        <v>910</v>
      </c>
      <c r="H38" s="196">
        <v>9470</v>
      </c>
      <c r="I38" s="196">
        <v>4500</v>
      </c>
      <c r="J38" s="197">
        <v>3640</v>
      </c>
      <c r="K38" s="198">
        <v>400</v>
      </c>
      <c r="L38" s="199">
        <v>70</v>
      </c>
      <c r="M38" s="199">
        <v>5</v>
      </c>
      <c r="N38" s="199">
        <v>0</v>
      </c>
      <c r="O38" s="200">
        <v>0</v>
      </c>
      <c r="P38" s="240">
        <f>SUM(C38:O38)</f>
        <v>42335</v>
      </c>
      <c r="Q38" s="255">
        <f>P38/U38-1</f>
        <v>-0.19123125417900466</v>
      </c>
      <c r="R38" s="256">
        <f>P38/X38</f>
        <v>0.87612736596813789</v>
      </c>
      <c r="S38" s="243">
        <f>P38/Y38-1</f>
        <v>-0.12893097289778843</v>
      </c>
      <c r="T38" s="72"/>
      <c r="U38" s="45">
        <v>52345</v>
      </c>
      <c r="V38" s="46">
        <v>51700</v>
      </c>
      <c r="W38" s="46">
        <v>645</v>
      </c>
      <c r="X38" s="46">
        <v>48320.6</v>
      </c>
      <c r="Y38" s="46">
        <v>48601.2</v>
      </c>
      <c r="AA38" s="66"/>
    </row>
    <row r="39" spans="1:27" ht="14" customHeight="1" thickBot="1">
      <c r="A39" s="341"/>
      <c r="B39" s="140" t="s">
        <v>89</v>
      </c>
      <c r="C39" s="124"/>
      <c r="D39" s="112"/>
      <c r="E39" s="112"/>
      <c r="F39" s="112"/>
      <c r="G39" s="112"/>
      <c r="H39" s="112"/>
      <c r="I39" s="112"/>
      <c r="J39" s="125"/>
      <c r="K39" s="134"/>
      <c r="L39" s="116"/>
      <c r="M39" s="116"/>
      <c r="N39" s="116"/>
      <c r="O39" s="135"/>
      <c r="P39" s="236"/>
      <c r="Q39" s="237"/>
      <c r="R39" s="238"/>
      <c r="S39" s="239"/>
      <c r="T39" s="72"/>
      <c r="U39" s="47">
        <v>50.097258572929604</v>
      </c>
      <c r="V39" s="47">
        <v>50.403114119922634</v>
      </c>
      <c r="W39" s="47">
        <v>25.581395348837209</v>
      </c>
      <c r="X39" s="47">
        <v>70.327425570046728</v>
      </c>
      <c r="Y39" s="47">
        <v>70.777857336855874</v>
      </c>
    </row>
    <row r="40" spans="1:27" ht="14" customHeight="1">
      <c r="A40" s="342" t="s">
        <v>82</v>
      </c>
      <c r="B40" s="201" t="s">
        <v>1</v>
      </c>
      <c r="C40" s="195">
        <v>2800</v>
      </c>
      <c r="D40" s="196">
        <v>310</v>
      </c>
      <c r="E40" s="196">
        <v>1500</v>
      </c>
      <c r="F40" s="196">
        <v>4100</v>
      </c>
      <c r="G40" s="196">
        <v>640</v>
      </c>
      <c r="H40" s="196">
        <v>121</v>
      </c>
      <c r="I40" s="196">
        <v>1570</v>
      </c>
      <c r="J40" s="197">
        <v>3115</v>
      </c>
      <c r="K40" s="198">
        <v>1470</v>
      </c>
      <c r="L40" s="199">
        <v>30</v>
      </c>
      <c r="M40" s="199">
        <v>350</v>
      </c>
      <c r="N40" s="199">
        <v>0</v>
      </c>
      <c r="O40" s="200">
        <v>5</v>
      </c>
      <c r="P40" s="240">
        <f>SUM(C40:O40)</f>
        <v>16011</v>
      </c>
      <c r="Q40" s="255">
        <f>P40/U40-1</f>
        <v>-4.9961431199193052E-2</v>
      </c>
      <c r="R40" s="256">
        <f>P40/X40</f>
        <v>0.73449671079794121</v>
      </c>
      <c r="S40" s="243">
        <f>P40/Y40-1</f>
        <v>-0.21679026356467801</v>
      </c>
      <c r="T40" s="72"/>
      <c r="U40" s="45">
        <v>16853</v>
      </c>
      <c r="V40" s="46">
        <v>14941</v>
      </c>
      <c r="W40" s="46">
        <v>1912</v>
      </c>
      <c r="X40" s="46">
        <v>21798.6</v>
      </c>
      <c r="Y40" s="46">
        <v>20442.8</v>
      </c>
    </row>
    <row r="41" spans="1:27" ht="14" customHeight="1" thickBot="1">
      <c r="A41" s="344"/>
      <c r="B41" s="140" t="s">
        <v>89</v>
      </c>
      <c r="C41" s="126"/>
      <c r="D41" s="113"/>
      <c r="E41" s="113"/>
      <c r="F41" s="113"/>
      <c r="G41" s="113"/>
      <c r="H41" s="113"/>
      <c r="I41" s="113"/>
      <c r="J41" s="127"/>
      <c r="K41" s="136"/>
      <c r="L41" s="117"/>
      <c r="M41" s="117"/>
      <c r="N41" s="117"/>
      <c r="O41" s="137"/>
      <c r="P41" s="245"/>
      <c r="Q41" s="246"/>
      <c r="R41" s="247"/>
      <c r="S41" s="248"/>
      <c r="U41" s="47">
        <v>34.756007832433397</v>
      </c>
      <c r="V41" s="47">
        <v>33.869218927782612</v>
      </c>
      <c r="W41" s="47">
        <v>41.685669456066947</v>
      </c>
      <c r="X41" s="47">
        <v>32.748185663299481</v>
      </c>
      <c r="Y41" s="47">
        <v>32.939567965249381</v>
      </c>
    </row>
    <row r="42" spans="1:27" ht="24.5" customHeight="1" thickBot="1">
      <c r="A42" s="97" t="s">
        <v>91</v>
      </c>
      <c r="B42" s="121" t="s">
        <v>1</v>
      </c>
      <c r="C42" s="130">
        <f>C36+C38+C40</f>
        <v>6340</v>
      </c>
      <c r="D42" s="115">
        <f t="shared" ref="D42:P42" si="2">D36+D38+D40</f>
        <v>1530</v>
      </c>
      <c r="E42" s="115">
        <f t="shared" si="2"/>
        <v>29340</v>
      </c>
      <c r="F42" s="115">
        <f t="shared" si="2"/>
        <v>38510</v>
      </c>
      <c r="G42" s="115">
        <f t="shared" si="2"/>
        <v>2895</v>
      </c>
      <c r="H42" s="115">
        <f t="shared" si="2"/>
        <v>25091</v>
      </c>
      <c r="I42" s="115">
        <f t="shared" si="2"/>
        <v>12070</v>
      </c>
      <c r="J42" s="131">
        <f t="shared" si="2"/>
        <v>18955</v>
      </c>
      <c r="K42" s="130">
        <f t="shared" si="2"/>
        <v>2150</v>
      </c>
      <c r="L42" s="115">
        <f t="shared" si="2"/>
        <v>400</v>
      </c>
      <c r="M42" s="115">
        <f t="shared" si="2"/>
        <v>375</v>
      </c>
      <c r="N42" s="115">
        <f t="shared" si="2"/>
        <v>5</v>
      </c>
      <c r="O42" s="131">
        <f t="shared" si="2"/>
        <v>10</v>
      </c>
      <c r="P42" s="252">
        <f t="shared" si="2"/>
        <v>137671</v>
      </c>
      <c r="Q42" s="253">
        <f>P42/U42-1</f>
        <v>-0.13023893458676072</v>
      </c>
      <c r="R42" s="253" t="e">
        <f>P42/X42</f>
        <v>#DIV/0!</v>
      </c>
      <c r="S42" s="254">
        <f>P42/Y42-1</f>
        <v>-8.3193874418384772E-2</v>
      </c>
      <c r="U42" s="96">
        <f>U40+U38+U36</f>
        <v>158286</v>
      </c>
      <c r="V42" s="96">
        <f>V40+V38+V36</f>
        <v>155131</v>
      </c>
      <c r="W42" s="96">
        <f>W40+W38+W36</f>
        <v>3155</v>
      </c>
      <c r="X42" s="96"/>
      <c r="Y42" s="96">
        <f>Y40+Y38+Y36</f>
        <v>150163.70000000001</v>
      </c>
    </row>
    <row r="43" spans="1:27" ht="14" customHeight="1">
      <c r="A43" s="345" t="s">
        <v>83</v>
      </c>
      <c r="B43" s="202" t="s">
        <v>1</v>
      </c>
      <c r="C43" s="195">
        <v>470</v>
      </c>
      <c r="D43" s="196">
        <v>85</v>
      </c>
      <c r="E43" s="196">
        <v>5000</v>
      </c>
      <c r="F43" s="196">
        <v>3200</v>
      </c>
      <c r="G43" s="196">
        <v>840</v>
      </c>
      <c r="H43" s="196">
        <v>250</v>
      </c>
      <c r="I43" s="196">
        <v>3400</v>
      </c>
      <c r="J43" s="197">
        <v>3520</v>
      </c>
      <c r="K43" s="198">
        <v>1200</v>
      </c>
      <c r="L43" s="199">
        <v>450</v>
      </c>
      <c r="M43" s="199">
        <v>350</v>
      </c>
      <c r="N43" s="199">
        <v>0</v>
      </c>
      <c r="O43" s="200">
        <v>10</v>
      </c>
      <c r="P43" s="240">
        <f>SUM(C43:O43)</f>
        <v>18775</v>
      </c>
      <c r="Q43" s="255">
        <f>P43/U43-1</f>
        <v>-6.7358799860910978E-2</v>
      </c>
      <c r="R43" s="256">
        <f>P43/X43</f>
        <v>0.79654991005668119</v>
      </c>
      <c r="S43" s="243">
        <f>P43/Y43-1</f>
        <v>-0.16454186635339774</v>
      </c>
      <c r="U43" s="45">
        <v>20131</v>
      </c>
      <c r="V43" s="46">
        <v>17780</v>
      </c>
      <c r="W43" s="46">
        <v>2351</v>
      </c>
      <c r="X43" s="46">
        <v>23570.400000000001</v>
      </c>
      <c r="Y43" s="46">
        <v>22472.7</v>
      </c>
    </row>
    <row r="44" spans="1:27" ht="14" customHeight="1" thickBot="1">
      <c r="A44" s="344"/>
      <c r="B44" s="141" t="s">
        <v>89</v>
      </c>
      <c r="C44" s="126"/>
      <c r="D44" s="113"/>
      <c r="E44" s="113"/>
      <c r="F44" s="113"/>
      <c r="G44" s="113"/>
      <c r="H44" s="113"/>
      <c r="I44" s="113"/>
      <c r="J44" s="127"/>
      <c r="K44" s="136"/>
      <c r="L44" s="117"/>
      <c r="M44" s="117"/>
      <c r="N44" s="117"/>
      <c r="O44" s="137"/>
      <c r="P44" s="245"/>
      <c r="Q44" s="246"/>
      <c r="R44" s="247"/>
      <c r="S44" s="248"/>
      <c r="T44" s="66"/>
      <c r="U44" s="47">
        <v>38.263325219810241</v>
      </c>
      <c r="V44" s="47">
        <v>38.425759280089991</v>
      </c>
      <c r="W44" s="47">
        <v>37.034878774989366</v>
      </c>
      <c r="X44" s="47">
        <v>46.268752333435152</v>
      </c>
      <c r="Y44" s="47">
        <v>48.654180405558748</v>
      </c>
      <c r="Z44" s="66"/>
    </row>
    <row r="45" spans="1:27" ht="22" customHeight="1" thickBot="1">
      <c r="A45" s="97" t="s">
        <v>120</v>
      </c>
      <c r="B45" s="121" t="s">
        <v>1</v>
      </c>
      <c r="C45" s="130">
        <f>C42+C43+C35</f>
        <v>16960</v>
      </c>
      <c r="D45" s="115">
        <f t="shared" ref="D45:P45" si="3">D42+D43+D35</f>
        <v>55915</v>
      </c>
      <c r="E45" s="115">
        <f t="shared" si="3"/>
        <v>126080</v>
      </c>
      <c r="F45" s="115">
        <f>F42+F43+F35</f>
        <v>158260</v>
      </c>
      <c r="G45" s="115">
        <f t="shared" si="3"/>
        <v>23120</v>
      </c>
      <c r="H45" s="115">
        <f t="shared" si="3"/>
        <v>34461</v>
      </c>
      <c r="I45" s="115">
        <f t="shared" si="3"/>
        <v>87450</v>
      </c>
      <c r="J45" s="131">
        <f t="shared" si="3"/>
        <v>68505</v>
      </c>
      <c r="K45" s="130">
        <f t="shared" si="3"/>
        <v>35475</v>
      </c>
      <c r="L45" s="115">
        <f t="shared" si="3"/>
        <v>12250</v>
      </c>
      <c r="M45" s="115">
        <f t="shared" si="3"/>
        <v>11555</v>
      </c>
      <c r="N45" s="115">
        <f t="shared" si="3"/>
        <v>13555</v>
      </c>
      <c r="O45" s="131">
        <f t="shared" si="3"/>
        <v>1205</v>
      </c>
      <c r="P45" s="252">
        <f t="shared" si="3"/>
        <v>644791</v>
      </c>
      <c r="Q45" s="253">
        <f>P45/U45-1</f>
        <v>-1.0543809520886627E-2</v>
      </c>
      <c r="R45" s="253" t="e">
        <f>P45/X45</f>
        <v>#DIV/0!</v>
      </c>
      <c r="S45" s="254">
        <f>P45/Y45-1</f>
        <v>-5.958243885705572E-2</v>
      </c>
      <c r="U45" s="284">
        <f>U42+U35+U43</f>
        <v>651662</v>
      </c>
      <c r="V45" s="96">
        <f>V42+V35+V43</f>
        <v>578606</v>
      </c>
      <c r="W45" s="96">
        <f>W42+W35+W43</f>
        <v>73056</v>
      </c>
      <c r="X45" s="96"/>
      <c r="Y45" s="96">
        <f>Y42+Y35+Y43</f>
        <v>685643.29999999993</v>
      </c>
    </row>
    <row r="46" spans="1:27" ht="14" customHeight="1">
      <c r="A46" s="347" t="s">
        <v>111</v>
      </c>
      <c r="B46" s="202" t="s">
        <v>1</v>
      </c>
      <c r="C46" s="195">
        <v>0</v>
      </c>
      <c r="D46" s="196">
        <v>0</v>
      </c>
      <c r="E46" s="196">
        <v>0</v>
      </c>
      <c r="F46" s="196">
        <v>0</v>
      </c>
      <c r="G46" s="196">
        <v>0</v>
      </c>
      <c r="H46" s="196">
        <v>0</v>
      </c>
      <c r="I46" s="196">
        <v>0</v>
      </c>
      <c r="J46" s="197">
        <v>0</v>
      </c>
      <c r="K46" s="198">
        <v>150</v>
      </c>
      <c r="L46" s="199">
        <v>2650</v>
      </c>
      <c r="M46" s="199">
        <v>0</v>
      </c>
      <c r="N46" s="199">
        <v>0</v>
      </c>
      <c r="O46" s="200">
        <v>0</v>
      </c>
      <c r="P46" s="240">
        <f>SUM(C46:O46)</f>
        <v>2800</v>
      </c>
      <c r="Q46" s="255">
        <f>P46/U46-1</f>
        <v>-4.1095890410958957E-2</v>
      </c>
      <c r="R46" s="256">
        <f>P46/X46</f>
        <v>1.2200435729847494</v>
      </c>
      <c r="S46" s="243">
        <f>P46/Y46-1</f>
        <v>5.362182502351831E-2</v>
      </c>
      <c r="U46" s="45">
        <v>2920</v>
      </c>
      <c r="V46" s="46">
        <v>0</v>
      </c>
      <c r="W46" s="46">
        <v>2920</v>
      </c>
      <c r="X46" s="46">
        <v>2295</v>
      </c>
      <c r="Y46" s="46">
        <v>2657.5</v>
      </c>
      <c r="Z46" s="32"/>
    </row>
    <row r="47" spans="1:27" ht="14" customHeight="1" thickBot="1">
      <c r="A47" s="348"/>
      <c r="B47" s="140" t="s">
        <v>89</v>
      </c>
      <c r="C47" s="124"/>
      <c r="D47" s="112"/>
      <c r="E47" s="112"/>
      <c r="F47" s="112"/>
      <c r="G47" s="112"/>
      <c r="H47" s="112"/>
      <c r="I47" s="112"/>
      <c r="J47" s="125"/>
      <c r="K47" s="134"/>
      <c r="L47" s="116"/>
      <c r="M47" s="116"/>
      <c r="N47" s="116"/>
      <c r="O47" s="135"/>
      <c r="P47" s="236"/>
      <c r="Q47" s="237"/>
      <c r="R47" s="238"/>
      <c r="S47" s="239"/>
      <c r="U47" s="47">
        <v>59.102739726027394</v>
      </c>
      <c r="V47" s="47"/>
      <c r="W47" s="47">
        <v>59.102739726027394</v>
      </c>
      <c r="X47" s="47">
        <v>58.638779956427015</v>
      </c>
      <c r="Y47" s="47">
        <v>56.942991533396047</v>
      </c>
      <c r="Z47" s="32"/>
    </row>
    <row r="48" spans="1:27" ht="14" customHeight="1">
      <c r="A48" s="342" t="s">
        <v>110</v>
      </c>
      <c r="B48" s="201" t="s">
        <v>1</v>
      </c>
      <c r="C48" s="195">
        <v>1550</v>
      </c>
      <c r="D48" s="196">
        <v>2300</v>
      </c>
      <c r="E48" s="196">
        <v>12000</v>
      </c>
      <c r="F48" s="196">
        <v>10500</v>
      </c>
      <c r="G48" s="196">
        <v>570</v>
      </c>
      <c r="H48" s="196">
        <v>970</v>
      </c>
      <c r="I48" s="196">
        <v>8800</v>
      </c>
      <c r="J48" s="197">
        <v>4500</v>
      </c>
      <c r="K48" s="198">
        <v>2300</v>
      </c>
      <c r="L48" s="199">
        <v>850</v>
      </c>
      <c r="M48" s="199">
        <v>550</v>
      </c>
      <c r="N48" s="199">
        <v>40</v>
      </c>
      <c r="O48" s="200">
        <v>0</v>
      </c>
      <c r="P48" s="240">
        <f>SUM(C48:O48)</f>
        <v>44930</v>
      </c>
      <c r="Q48" s="255">
        <f>P48/U48-1</f>
        <v>0.15888573639411918</v>
      </c>
      <c r="R48" s="256">
        <f>P48/X48</f>
        <v>1.3044967830348639</v>
      </c>
      <c r="S48" s="243">
        <f>P48/Y48-1</f>
        <v>0.1756794239092323</v>
      </c>
      <c r="U48" s="45">
        <v>38770</v>
      </c>
      <c r="V48" s="46">
        <v>35080</v>
      </c>
      <c r="W48" s="46">
        <v>3690</v>
      </c>
      <c r="X48" s="46">
        <v>34442.400000000001</v>
      </c>
      <c r="Y48" s="46">
        <v>38216.199999999997</v>
      </c>
    </row>
    <row r="49" spans="1:26" ht="14" customHeight="1" thickBot="1">
      <c r="A49" s="341"/>
      <c r="B49" s="140" t="s">
        <v>89</v>
      </c>
      <c r="C49" s="124"/>
      <c r="D49" s="112"/>
      <c r="E49" s="112"/>
      <c r="F49" s="112"/>
      <c r="G49" s="112"/>
      <c r="H49" s="112"/>
      <c r="I49" s="112"/>
      <c r="J49" s="125"/>
      <c r="K49" s="134"/>
      <c r="L49" s="116"/>
      <c r="M49" s="116"/>
      <c r="N49" s="116"/>
      <c r="O49" s="135"/>
      <c r="P49" s="236"/>
      <c r="Q49" s="237"/>
      <c r="R49" s="238"/>
      <c r="S49" s="239"/>
      <c r="T49" s="66"/>
      <c r="U49" s="47">
        <v>30.025535207634768</v>
      </c>
      <c r="V49" s="47">
        <v>30.576396807297606</v>
      </c>
      <c r="W49" s="47">
        <v>24.788617886178862</v>
      </c>
      <c r="X49" s="47">
        <v>27.737898636564235</v>
      </c>
      <c r="Y49" s="47">
        <v>27.25037811190019</v>
      </c>
      <c r="Z49" s="66"/>
    </row>
    <row r="50" spans="1:26" ht="14" customHeight="1">
      <c r="A50" s="342" t="s">
        <v>84</v>
      </c>
      <c r="B50" s="201" t="s">
        <v>1</v>
      </c>
      <c r="C50" s="195">
        <v>4160</v>
      </c>
      <c r="D50" s="196">
        <v>800</v>
      </c>
      <c r="E50" s="196">
        <v>44000</v>
      </c>
      <c r="F50" s="196">
        <v>66000</v>
      </c>
      <c r="G50" s="196">
        <v>3600</v>
      </c>
      <c r="H50" s="196">
        <v>3200</v>
      </c>
      <c r="I50" s="196">
        <v>22800</v>
      </c>
      <c r="J50" s="197">
        <v>24500</v>
      </c>
      <c r="K50" s="198">
        <v>19500</v>
      </c>
      <c r="L50" s="199">
        <v>2000</v>
      </c>
      <c r="M50" s="199">
        <v>440</v>
      </c>
      <c r="N50" s="199">
        <v>0</v>
      </c>
      <c r="O50" s="200">
        <v>0</v>
      </c>
      <c r="P50" s="240">
        <f>SUM(C50:O50)</f>
        <v>191000</v>
      </c>
      <c r="Q50" s="255">
        <f>P50/U50-1</f>
        <v>7.1168190230497475E-2</v>
      </c>
      <c r="R50" s="256">
        <f>P50/X50</f>
        <v>1.0040086754760105</v>
      </c>
      <c r="S50" s="243">
        <f>P50/Y50-1</f>
        <v>-1.1193701459188299E-2</v>
      </c>
      <c r="U50" s="45">
        <v>178310</v>
      </c>
      <c r="V50" s="46">
        <v>159410</v>
      </c>
      <c r="W50" s="46">
        <v>18900</v>
      </c>
      <c r="X50" s="46">
        <v>190237.4</v>
      </c>
      <c r="Y50" s="46">
        <v>193162.2</v>
      </c>
    </row>
    <row r="51" spans="1:26" ht="14" customHeight="1" thickBot="1">
      <c r="A51" s="341"/>
      <c r="B51" s="140" t="s">
        <v>89</v>
      </c>
      <c r="C51" s="124"/>
      <c r="D51" s="112"/>
      <c r="E51" s="112"/>
      <c r="F51" s="112"/>
      <c r="G51" s="112"/>
      <c r="H51" s="112"/>
      <c r="I51" s="112"/>
      <c r="J51" s="125"/>
      <c r="K51" s="134"/>
      <c r="L51" s="116"/>
      <c r="M51" s="116"/>
      <c r="N51" s="116"/>
      <c r="O51" s="135"/>
      <c r="P51" s="236"/>
      <c r="Q51" s="237"/>
      <c r="R51" s="238"/>
      <c r="S51" s="239"/>
      <c r="T51" s="66"/>
      <c r="U51" s="47">
        <v>17.468347260389208</v>
      </c>
      <c r="V51" s="47">
        <v>17.585164042406372</v>
      </c>
      <c r="W51" s="47">
        <v>16.483068783068784</v>
      </c>
      <c r="X51" s="47">
        <v>20.21870462905822</v>
      </c>
      <c r="Y51" s="47">
        <v>20.8130431316272</v>
      </c>
      <c r="Z51" s="66"/>
    </row>
    <row r="52" spans="1:26" ht="14" customHeight="1">
      <c r="A52" s="342" t="s">
        <v>85</v>
      </c>
      <c r="B52" s="201" t="s">
        <v>1</v>
      </c>
      <c r="C52" s="195">
        <v>1150</v>
      </c>
      <c r="D52" s="196">
        <v>50</v>
      </c>
      <c r="E52" s="196">
        <v>5500</v>
      </c>
      <c r="F52" s="196">
        <v>18700</v>
      </c>
      <c r="G52" s="196">
        <v>300</v>
      </c>
      <c r="H52" s="196">
        <v>4300</v>
      </c>
      <c r="I52" s="196">
        <v>1700</v>
      </c>
      <c r="J52" s="197">
        <v>2675</v>
      </c>
      <c r="K52" s="198">
        <v>1100</v>
      </c>
      <c r="L52" s="199">
        <v>25</v>
      </c>
      <c r="M52" s="199">
        <v>5</v>
      </c>
      <c r="N52" s="199">
        <v>0</v>
      </c>
      <c r="O52" s="200">
        <v>0</v>
      </c>
      <c r="P52" s="240">
        <f>SUM(C52:O52)</f>
        <v>35505</v>
      </c>
      <c r="Q52" s="255">
        <f>P52/U52-1</f>
        <v>6.3087610036529185E-2</v>
      </c>
      <c r="R52" s="256">
        <f>P52/X52</f>
        <v>0.78618023356228994</v>
      </c>
      <c r="S52" s="243">
        <f>P52/Y52-1</f>
        <v>-0.29795109682164933</v>
      </c>
      <c r="U52" s="45">
        <v>33398</v>
      </c>
      <c r="V52" s="46">
        <v>32090</v>
      </c>
      <c r="W52" s="46">
        <v>1308</v>
      </c>
      <c r="X52" s="46">
        <v>45161.4</v>
      </c>
      <c r="Y52" s="46">
        <v>50573.4</v>
      </c>
    </row>
    <row r="53" spans="1:26" ht="14" customHeight="1" thickBot="1">
      <c r="A53" s="344"/>
      <c r="B53" s="141" t="s">
        <v>89</v>
      </c>
      <c r="C53" s="126"/>
      <c r="D53" s="113"/>
      <c r="E53" s="113"/>
      <c r="F53" s="113"/>
      <c r="G53" s="113"/>
      <c r="H53" s="113"/>
      <c r="I53" s="113"/>
      <c r="J53" s="127"/>
      <c r="K53" s="136"/>
      <c r="L53" s="117"/>
      <c r="M53" s="117"/>
      <c r="N53" s="117"/>
      <c r="O53" s="137"/>
      <c r="P53" s="245"/>
      <c r="Q53" s="246"/>
      <c r="R53" s="247"/>
      <c r="S53" s="248"/>
      <c r="T53" s="66"/>
      <c r="U53" s="47">
        <v>24.820378465776393</v>
      </c>
      <c r="V53" s="47">
        <v>25.059831723278279</v>
      </c>
      <c r="W53" s="47">
        <v>18.945718654434252</v>
      </c>
      <c r="X53" s="47">
        <v>22.428294959855094</v>
      </c>
      <c r="Y53" s="47">
        <v>23.864539461456019</v>
      </c>
      <c r="Z53" s="66"/>
    </row>
    <row r="54" spans="1:26" ht="19" customHeight="1" thickBot="1">
      <c r="A54" s="97" t="s">
        <v>119</v>
      </c>
      <c r="B54" s="121" t="s">
        <v>1</v>
      </c>
      <c r="C54" s="130">
        <f>C48+C50+C52</f>
        <v>6860</v>
      </c>
      <c r="D54" s="115">
        <f t="shared" ref="D54:N54" si="4">D48+D50+D52</f>
        <v>3150</v>
      </c>
      <c r="E54" s="115">
        <f>E48+E50+E52</f>
        <v>61500</v>
      </c>
      <c r="F54" s="115">
        <f t="shared" si="4"/>
        <v>95200</v>
      </c>
      <c r="G54" s="115">
        <f t="shared" si="4"/>
        <v>4470</v>
      </c>
      <c r="H54" s="115">
        <f t="shared" si="4"/>
        <v>8470</v>
      </c>
      <c r="I54" s="115">
        <f t="shared" si="4"/>
        <v>33300</v>
      </c>
      <c r="J54" s="131">
        <f t="shared" si="4"/>
        <v>31675</v>
      </c>
      <c r="K54" s="130">
        <f t="shared" si="4"/>
        <v>22900</v>
      </c>
      <c r="L54" s="115">
        <f t="shared" si="4"/>
        <v>2875</v>
      </c>
      <c r="M54" s="115">
        <f>M48+M50+M52</f>
        <v>995</v>
      </c>
      <c r="N54" s="115">
        <f t="shared" si="4"/>
        <v>40</v>
      </c>
      <c r="O54" s="131">
        <f>O48+O50+O52</f>
        <v>0</v>
      </c>
      <c r="P54" s="252">
        <f>SUM(C54:O54)</f>
        <v>271435</v>
      </c>
      <c r="Q54" s="253">
        <f>P54/U54-1</f>
        <v>8.3668026732886647E-2</v>
      </c>
      <c r="R54" s="253" t="e">
        <f>P54/X54</f>
        <v>#DIV/0!</v>
      </c>
      <c r="S54" s="254">
        <f>P54/Y54-1</f>
        <v>-3.7299992410050442E-2</v>
      </c>
      <c r="U54" s="96">
        <f>U48+U50+U52</f>
        <v>250478</v>
      </c>
      <c r="V54" s="96">
        <f>V48+V50+V52</f>
        <v>226580</v>
      </c>
      <c r="W54" s="96">
        <f>W48+W50+W52</f>
        <v>23898</v>
      </c>
      <c r="X54" s="96"/>
      <c r="Y54" s="96">
        <f>Y48+Y50+Y52</f>
        <v>281951.80000000005</v>
      </c>
    </row>
    <row r="55" spans="1:26" ht="14" customHeight="1">
      <c r="A55" s="345" t="s">
        <v>86</v>
      </c>
      <c r="B55" s="202" t="s">
        <v>1</v>
      </c>
      <c r="C55" s="189">
        <v>350</v>
      </c>
      <c r="D55" s="190">
        <v>360</v>
      </c>
      <c r="E55" s="190">
        <v>3000</v>
      </c>
      <c r="F55" s="190">
        <v>9000</v>
      </c>
      <c r="G55" s="190">
        <v>430</v>
      </c>
      <c r="H55" s="190">
        <v>370</v>
      </c>
      <c r="I55" s="190">
        <v>3300</v>
      </c>
      <c r="J55" s="191">
        <v>1900</v>
      </c>
      <c r="K55" s="192">
        <v>610</v>
      </c>
      <c r="L55" s="193">
        <v>240</v>
      </c>
      <c r="M55" s="193">
        <v>260</v>
      </c>
      <c r="N55" s="193">
        <v>3</v>
      </c>
      <c r="O55" s="194">
        <v>3</v>
      </c>
      <c r="P55" s="240">
        <f>SUM(C55:O55)</f>
        <v>19826</v>
      </c>
      <c r="Q55" s="241">
        <f>P55/U55-1</f>
        <v>-4.778829066807555E-2</v>
      </c>
      <c r="R55" s="242">
        <f>P55/X55</f>
        <v>1.2419348776607073</v>
      </c>
      <c r="S55" s="243">
        <f>P55/Y55-1</f>
        <v>0.46028519238701326</v>
      </c>
      <c r="U55" s="45">
        <v>20821</v>
      </c>
      <c r="V55" s="46">
        <v>19710</v>
      </c>
      <c r="W55" s="46">
        <v>1111</v>
      </c>
      <c r="X55" s="46">
        <v>15963.8</v>
      </c>
      <c r="Y55" s="46">
        <v>13576.8</v>
      </c>
    </row>
    <row r="56" spans="1:26" ht="14" customHeight="1" thickBot="1">
      <c r="A56" s="341"/>
      <c r="B56" s="140" t="s">
        <v>89</v>
      </c>
      <c r="C56" s="124"/>
      <c r="D56" s="112"/>
      <c r="E56" s="112"/>
      <c r="F56" s="112"/>
      <c r="G56" s="112"/>
      <c r="H56" s="112"/>
      <c r="I56" s="112"/>
      <c r="J56" s="125"/>
      <c r="K56" s="134"/>
      <c r="L56" s="116"/>
      <c r="M56" s="116"/>
      <c r="N56" s="116"/>
      <c r="O56" s="135"/>
      <c r="P56" s="236"/>
      <c r="Q56" s="237"/>
      <c r="R56" s="238"/>
      <c r="S56" s="239"/>
      <c r="U56" s="47">
        <v>13.529945727870899</v>
      </c>
      <c r="V56" s="47">
        <v>13.24150177574835</v>
      </c>
      <c r="W56" s="47">
        <v>18.647164716471647</v>
      </c>
      <c r="X56" s="47">
        <v>15.899196933061052</v>
      </c>
      <c r="Y56" s="47">
        <v>16.164604325025046</v>
      </c>
    </row>
    <row r="57" spans="1:26" ht="14" customHeight="1">
      <c r="A57" s="342" t="s">
        <v>87</v>
      </c>
      <c r="B57" s="201" t="s">
        <v>1</v>
      </c>
      <c r="C57" s="189">
        <v>320</v>
      </c>
      <c r="D57" s="190">
        <v>200</v>
      </c>
      <c r="E57" s="190">
        <v>3470</v>
      </c>
      <c r="F57" s="190">
        <v>5330</v>
      </c>
      <c r="G57" s="190">
        <v>480</v>
      </c>
      <c r="H57" s="190">
        <v>300</v>
      </c>
      <c r="I57" s="190">
        <v>1480</v>
      </c>
      <c r="J57" s="191">
        <v>380</v>
      </c>
      <c r="K57" s="192">
        <v>1380</v>
      </c>
      <c r="L57" s="193">
        <v>55</v>
      </c>
      <c r="M57" s="193">
        <v>445</v>
      </c>
      <c r="N57" s="193">
        <v>35</v>
      </c>
      <c r="O57" s="194">
        <v>2</v>
      </c>
      <c r="P57" s="240">
        <f>SUM(C57:O57)</f>
        <v>13877</v>
      </c>
      <c r="Q57" s="241">
        <f>P57/U57-1</f>
        <v>-3.0394074902179935E-2</v>
      </c>
      <c r="R57" s="242">
        <f>P57/X57</f>
        <v>0.82630701440990828</v>
      </c>
      <c r="S57" s="243">
        <f>P57/Y57-1</f>
        <v>-0.19522831924098505</v>
      </c>
      <c r="U57" s="45">
        <v>14312</v>
      </c>
      <c r="V57" s="46">
        <v>12400</v>
      </c>
      <c r="W57" s="46">
        <v>1912</v>
      </c>
      <c r="X57" s="46">
        <v>16794</v>
      </c>
      <c r="Y57" s="46">
        <v>17243.400000000001</v>
      </c>
    </row>
    <row r="58" spans="1:26" ht="14" customHeight="1" thickBot="1">
      <c r="A58" s="344"/>
      <c r="B58" s="141" t="s">
        <v>89</v>
      </c>
      <c r="C58" s="126"/>
      <c r="D58" s="113"/>
      <c r="E58" s="113"/>
      <c r="F58" s="113"/>
      <c r="G58" s="113"/>
      <c r="H58" s="113"/>
      <c r="I58" s="113"/>
      <c r="J58" s="127"/>
      <c r="K58" s="136"/>
      <c r="L58" s="117"/>
      <c r="M58" s="117"/>
      <c r="N58" s="117"/>
      <c r="O58" s="137"/>
      <c r="P58" s="245"/>
      <c r="Q58" s="246"/>
      <c r="R58" s="247"/>
      <c r="S58" s="248"/>
      <c r="U58" s="47">
        <v>33.840832867523758</v>
      </c>
      <c r="V58" s="47">
        <v>34.148548387096774</v>
      </c>
      <c r="W58" s="47">
        <v>31.845188284518823</v>
      </c>
      <c r="X58" s="47">
        <v>34.95189948791235</v>
      </c>
      <c r="Y58" s="47">
        <v>31.48109421575791</v>
      </c>
    </row>
    <row r="59" spans="1:26" ht="22" customHeight="1" thickBot="1">
      <c r="A59" s="97" t="s">
        <v>92</v>
      </c>
      <c r="B59" s="121" t="s">
        <v>1</v>
      </c>
      <c r="C59" s="130">
        <f>C57+C55</f>
        <v>670</v>
      </c>
      <c r="D59" s="115">
        <f t="shared" ref="D59:O59" si="5">D57+D55</f>
        <v>560</v>
      </c>
      <c r="E59" s="115">
        <f>E57+E55</f>
        <v>6470</v>
      </c>
      <c r="F59" s="115">
        <f t="shared" si="5"/>
        <v>14330</v>
      </c>
      <c r="G59" s="115">
        <f t="shared" si="5"/>
        <v>910</v>
      </c>
      <c r="H59" s="115">
        <f t="shared" si="5"/>
        <v>670</v>
      </c>
      <c r="I59" s="115">
        <f t="shared" si="5"/>
        <v>4780</v>
      </c>
      <c r="J59" s="131">
        <f t="shared" si="5"/>
        <v>2280</v>
      </c>
      <c r="K59" s="130">
        <f t="shared" si="5"/>
        <v>1990</v>
      </c>
      <c r="L59" s="115">
        <f t="shared" si="5"/>
        <v>295</v>
      </c>
      <c r="M59" s="115">
        <f t="shared" si="5"/>
        <v>705</v>
      </c>
      <c r="N59" s="115">
        <f t="shared" si="5"/>
        <v>38</v>
      </c>
      <c r="O59" s="131">
        <f t="shared" si="5"/>
        <v>5</v>
      </c>
      <c r="P59" s="252">
        <f>SUM(C59:O59)</f>
        <v>33703</v>
      </c>
      <c r="Q59" s="253">
        <f>P59/U59-1</f>
        <v>-4.0702473458002486E-2</v>
      </c>
      <c r="R59" s="253" t="e">
        <f>P59/X59</f>
        <v>#DIV/0!</v>
      </c>
      <c r="S59" s="254">
        <f>P59/Y59-1</f>
        <v>9.353605752071692E-2</v>
      </c>
      <c r="U59" s="96">
        <f>U57+U55</f>
        <v>35133</v>
      </c>
      <c r="V59" s="96">
        <f>V57+V55</f>
        <v>32110</v>
      </c>
      <c r="W59" s="96">
        <f>W57+W55</f>
        <v>3023</v>
      </c>
      <c r="X59" s="96"/>
      <c r="Y59" s="96">
        <f>Y57+Y55</f>
        <v>30820.2</v>
      </c>
    </row>
    <row r="60" spans="1:26" ht="40.5" customHeight="1" thickBot="1">
      <c r="A60" s="224" t="s">
        <v>129</v>
      </c>
      <c r="B60" s="121" t="s">
        <v>1</v>
      </c>
      <c r="C60" s="130">
        <f>C59+C54+C46+C45</f>
        <v>24490</v>
      </c>
      <c r="D60" s="115">
        <f t="shared" ref="D60:O60" si="6">D59+D54+D46+D45</f>
        <v>59625</v>
      </c>
      <c r="E60" s="115">
        <f>E59+E54+E46+E45</f>
        <v>194050</v>
      </c>
      <c r="F60" s="115">
        <f t="shared" si="6"/>
        <v>267790</v>
      </c>
      <c r="G60" s="115">
        <f t="shared" si="6"/>
        <v>28500</v>
      </c>
      <c r="H60" s="115">
        <f t="shared" si="6"/>
        <v>43601</v>
      </c>
      <c r="I60" s="115">
        <f t="shared" si="6"/>
        <v>125530</v>
      </c>
      <c r="J60" s="131">
        <f t="shared" si="6"/>
        <v>102460</v>
      </c>
      <c r="K60" s="130">
        <f t="shared" si="6"/>
        <v>60515</v>
      </c>
      <c r="L60" s="115">
        <f>L59+L54+L46+L45</f>
        <v>18070</v>
      </c>
      <c r="M60" s="115">
        <f t="shared" si="6"/>
        <v>13255</v>
      </c>
      <c r="N60" s="115">
        <f>N59+N54+N46+N45</f>
        <v>13633</v>
      </c>
      <c r="O60" s="131">
        <f t="shared" si="6"/>
        <v>1210</v>
      </c>
      <c r="P60" s="252">
        <f>P35+P42+P54+P59+P46</f>
        <v>933954</v>
      </c>
      <c r="Q60" s="253">
        <f>P60/U60-1</f>
        <v>1.509898245987773E-2</v>
      </c>
      <c r="R60" s="253" t="e">
        <f>P60/X60</f>
        <v>#DIV/0!</v>
      </c>
      <c r="S60" s="254">
        <f>P60/Y60-1</f>
        <v>-4.5622415121355453E-2</v>
      </c>
      <c r="U60" s="96">
        <f>U35+U42+U54+U59+U46</f>
        <v>920062</v>
      </c>
      <c r="V60" s="96">
        <f>V35+V42+V54+V59+V46</f>
        <v>819516</v>
      </c>
      <c r="W60" s="96">
        <f>W35+W42+W54+W59+W46</f>
        <v>100546</v>
      </c>
      <c r="X60" s="96"/>
      <c r="Y60" s="96">
        <f>Y35+Y42+Y54+Y59+Y46</f>
        <v>978600.1</v>
      </c>
    </row>
    <row r="61" spans="1:26" ht="14" customHeight="1">
      <c r="A61" s="345" t="s">
        <v>88</v>
      </c>
      <c r="B61" s="203" t="s">
        <v>1</v>
      </c>
      <c r="C61" s="189">
        <v>1442</v>
      </c>
      <c r="D61" s="190">
        <v>11850</v>
      </c>
      <c r="E61" s="190">
        <v>2880</v>
      </c>
      <c r="F61" s="190">
        <v>510</v>
      </c>
      <c r="G61" s="190">
        <v>2690</v>
      </c>
      <c r="H61" s="190">
        <v>1770</v>
      </c>
      <c r="I61" s="190">
        <v>3690</v>
      </c>
      <c r="J61" s="191">
        <v>900</v>
      </c>
      <c r="K61" s="192">
        <v>220</v>
      </c>
      <c r="L61" s="193">
        <v>0</v>
      </c>
      <c r="M61" s="193">
        <v>15</v>
      </c>
      <c r="N61" s="193">
        <v>280</v>
      </c>
      <c r="O61" s="194">
        <v>50</v>
      </c>
      <c r="P61" s="240">
        <f>SUM(C61:O61)</f>
        <v>26297</v>
      </c>
      <c r="Q61" s="241">
        <f>P61/U61-1</f>
        <v>-2.9093594240354403E-2</v>
      </c>
      <c r="R61" s="242">
        <f>P61/X61</f>
        <v>0.8919074752408086</v>
      </c>
      <c r="S61" s="243">
        <f>P61/Y61-1</f>
        <v>-0.19135419037017443</v>
      </c>
      <c r="U61" s="45">
        <v>27085</v>
      </c>
      <c r="V61" s="46">
        <v>26540</v>
      </c>
      <c r="W61" s="46">
        <v>545</v>
      </c>
      <c r="X61" s="46">
        <v>29484</v>
      </c>
      <c r="Y61" s="46">
        <v>32519.8</v>
      </c>
      <c r="Z61" s="32"/>
    </row>
    <row r="62" spans="1:26" ht="14" customHeight="1" thickBot="1">
      <c r="A62" s="346"/>
      <c r="B62" s="142" t="s">
        <v>89</v>
      </c>
      <c r="C62" s="132"/>
      <c r="D62" s="119"/>
      <c r="E62" s="119"/>
      <c r="F62" s="119"/>
      <c r="G62" s="119"/>
      <c r="H62" s="119"/>
      <c r="I62" s="119"/>
      <c r="J62" s="133"/>
      <c r="K62" s="138"/>
      <c r="L62" s="118"/>
      <c r="M62" s="118"/>
      <c r="N62" s="118"/>
      <c r="O62" s="139"/>
      <c r="P62" s="257"/>
      <c r="Q62" s="258"/>
      <c r="R62" s="259"/>
      <c r="S62" s="260"/>
      <c r="U62" s="47">
        <v>85.046765737493075</v>
      </c>
      <c r="V62" s="47">
        <v>85.417042200452158</v>
      </c>
      <c r="W62" s="47">
        <v>67.015321100917433</v>
      </c>
      <c r="X62" s="47">
        <v>92.727832044498712</v>
      </c>
      <c r="Y62" s="47">
        <v>90.75534904888714</v>
      </c>
      <c r="Z62" s="32"/>
    </row>
    <row r="64" spans="1:26" ht="13">
      <c r="A64" s="225" t="s">
        <v>130</v>
      </c>
    </row>
    <row r="66" spans="1:25" ht="14.5" customHeight="1">
      <c r="A66" s="277" t="s">
        <v>51</v>
      </c>
      <c r="B66" s="39"/>
      <c r="C66" s="71"/>
      <c r="D66" s="71"/>
      <c r="E66" s="71"/>
      <c r="F66" s="71"/>
      <c r="G66" s="71"/>
      <c r="H66" s="71"/>
      <c r="I66" s="71"/>
      <c r="J66" s="71"/>
      <c r="K66" s="70"/>
      <c r="L66" s="70"/>
      <c r="M66" s="70"/>
      <c r="N66" s="70"/>
      <c r="O66" s="70"/>
      <c r="P66" s="69"/>
      <c r="Q66" s="68"/>
      <c r="R66" s="68"/>
      <c r="S66" s="68"/>
      <c r="U66" s="32"/>
      <c r="V66" s="32"/>
      <c r="W66" s="32"/>
      <c r="X66" s="32"/>
      <c r="Y66" s="32"/>
    </row>
    <row r="67" spans="1:25" ht="14.5" customHeight="1">
      <c r="A67" s="277" t="s">
        <v>99</v>
      </c>
    </row>
    <row r="68" spans="1:25" ht="14.5" customHeight="1">
      <c r="A68" s="44" t="s">
        <v>100</v>
      </c>
    </row>
    <row r="69" spans="1:25" ht="14.5" customHeight="1">
      <c r="A69" s="44" t="s">
        <v>128</v>
      </c>
    </row>
    <row r="70" spans="1:25" ht="14.5" customHeight="1">
      <c r="A70" s="44" t="s">
        <v>139</v>
      </c>
      <c r="P70" s="35"/>
    </row>
    <row r="71" spans="1:25" ht="13.5" customHeight="1">
      <c r="A71" s="44"/>
    </row>
    <row r="72" spans="1:25" ht="15" customHeight="1"/>
    <row r="73" spans="1:25" ht="13.5" customHeight="1"/>
    <row r="74" spans="1:25" ht="13.5" customHeight="1"/>
    <row r="75" spans="1:25" ht="13.5" customHeight="1"/>
    <row r="76" spans="1:25" ht="13.5" customHeight="1"/>
    <row r="77" spans="1:25" ht="13.5" customHeight="1"/>
    <row r="78" spans="1:25" ht="14.25" customHeight="1"/>
    <row r="79" spans="1:25" ht="19.5" customHeight="1"/>
    <row r="90" ht="13.4" customHeight="1"/>
  </sheetData>
  <sheetProtection selectLockedCells="1" selectUnlockedCells="1"/>
  <mergeCells count="22">
    <mergeCell ref="A55:A56"/>
    <mergeCell ref="A57:A58"/>
    <mergeCell ref="A61:A62"/>
    <mergeCell ref="A40:A41"/>
    <mergeCell ref="A43:A44"/>
    <mergeCell ref="A48:A49"/>
    <mergeCell ref="A50:A51"/>
    <mergeCell ref="A52:A53"/>
    <mergeCell ref="A46:A47"/>
    <mergeCell ref="A27:A28"/>
    <mergeCell ref="A31:A32"/>
    <mergeCell ref="A33:A34"/>
    <mergeCell ref="A36:A37"/>
    <mergeCell ref="A38:A39"/>
    <mergeCell ref="A29:A30"/>
    <mergeCell ref="A1:M1"/>
    <mergeCell ref="A19:A20"/>
    <mergeCell ref="A21:A22"/>
    <mergeCell ref="A23:A24"/>
    <mergeCell ref="A25:A26"/>
    <mergeCell ref="A15:A16"/>
    <mergeCell ref="A17:A18"/>
  </mergeCells>
  <hyperlinks>
    <hyperlink ref="U1" location="'Sommaire&amp;Méthodo'!A1" display="Retour Sommaire" xr:uid="{00000000-0004-0000-0200-000000000000}"/>
  </hyperlinks>
  <pageMargins left="0.74803149606299213" right="0.74803149606299213" top="0.98425196850393704" bottom="0.98425196850393704" header="0.51181102362204722" footer="0.51181102362204722"/>
  <pageSetup paperSize="9" scale="39"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U139"/>
  <sheetViews>
    <sheetView showGridLines="0" topLeftCell="A58" zoomScale="120" zoomScaleNormal="120" workbookViewId="0">
      <selection activeCell="C16" sqref="C16:O16"/>
    </sheetView>
  </sheetViews>
  <sheetFormatPr baseColWidth="10" defaultColWidth="11.54296875" defaultRowHeight="13"/>
  <cols>
    <col min="1" max="1" width="11.54296875" style="28"/>
    <col min="2" max="2" width="17" style="28" customWidth="1"/>
    <col min="3" max="3" width="24" style="28" customWidth="1"/>
    <col min="4" max="5" width="9.453125" style="28" customWidth="1"/>
    <col min="6" max="7" width="10.453125" style="28" customWidth="1"/>
    <col min="8" max="8" width="9.453125" style="28" customWidth="1"/>
    <col min="9" max="9" width="9.54296875" style="28" customWidth="1"/>
    <col min="10" max="10" width="9.453125" style="28" customWidth="1"/>
    <col min="11" max="11" width="10.453125" style="28" customWidth="1"/>
    <col min="12" max="12" width="9.453125" style="28" customWidth="1"/>
    <col min="13" max="13" width="10" style="28" customWidth="1"/>
    <col min="14" max="15" width="9.54296875" style="28" customWidth="1"/>
    <col min="16" max="16" width="14" style="28" customWidth="1"/>
    <col min="17" max="17" width="13.81640625" style="90" customWidth="1"/>
    <col min="18" max="18" width="13.26953125" style="28" customWidth="1"/>
    <col min="19" max="16384" width="11.54296875" style="28"/>
  </cols>
  <sheetData>
    <row r="1" spans="1:21" ht="16">
      <c r="A1" s="339"/>
      <c r="B1" s="339"/>
      <c r="C1" s="339"/>
      <c r="D1" s="339"/>
      <c r="E1" s="339"/>
      <c r="F1" s="339"/>
      <c r="G1" s="339"/>
      <c r="H1" s="339"/>
      <c r="I1" s="339"/>
      <c r="J1" s="339"/>
      <c r="K1" s="339"/>
      <c r="L1" s="339"/>
      <c r="M1" s="339"/>
      <c r="N1" s="94"/>
      <c r="Q1" s="79"/>
      <c r="T1" s="143" t="s">
        <v>113</v>
      </c>
    </row>
    <row r="2" spans="1:21">
      <c r="A2" s="29"/>
      <c r="Q2" s="79"/>
    </row>
    <row r="3" spans="1:21">
      <c r="A3" s="29"/>
      <c r="Q3" s="79"/>
    </row>
    <row r="4" spans="1:21">
      <c r="A4" s="29"/>
      <c r="Q4" s="79"/>
    </row>
    <row r="5" spans="1:21">
      <c r="A5" s="29"/>
      <c r="Q5" s="79"/>
    </row>
    <row r="6" spans="1:21">
      <c r="A6" s="29"/>
      <c r="Q6" s="79"/>
    </row>
    <row r="7" spans="1:21" ht="14">
      <c r="B7" s="30"/>
      <c r="C7" s="30"/>
      <c r="D7" s="30"/>
      <c r="E7" s="31"/>
      <c r="F7" s="31"/>
      <c r="G7" s="31"/>
      <c r="H7" s="31"/>
      <c r="I7" s="31"/>
      <c r="J7" s="31"/>
      <c r="K7" s="32"/>
      <c r="L7" s="32"/>
      <c r="M7" s="32"/>
      <c r="N7" s="32"/>
      <c r="O7" s="32"/>
      <c r="P7" s="32"/>
      <c r="Q7" s="32"/>
      <c r="R7" s="32"/>
      <c r="U7" s="33"/>
    </row>
    <row r="8" spans="1:21" ht="26.25" customHeight="1">
      <c r="B8" s="30"/>
      <c r="C8" s="30"/>
      <c r="D8" s="30"/>
      <c r="E8" s="31"/>
      <c r="F8" s="31"/>
      <c r="G8" s="31"/>
      <c r="H8" s="31"/>
      <c r="I8" s="31"/>
      <c r="J8" s="31"/>
      <c r="K8" s="32"/>
      <c r="L8" s="32"/>
      <c r="M8" s="32"/>
      <c r="N8" s="32"/>
      <c r="O8" s="32"/>
      <c r="P8" s="32"/>
      <c r="Q8" s="32"/>
      <c r="R8" s="32"/>
      <c r="U8" s="33"/>
    </row>
    <row r="9" spans="1:21" ht="14.5" thickBot="1">
      <c r="C9" s="30"/>
      <c r="D9" s="30"/>
      <c r="E9" s="30"/>
      <c r="F9" s="31"/>
      <c r="G9" s="31"/>
      <c r="H9" s="31"/>
      <c r="I9" s="31"/>
      <c r="J9" s="31"/>
      <c r="K9" s="31"/>
      <c r="L9" s="32"/>
      <c r="M9" s="32"/>
      <c r="N9" s="32"/>
      <c r="O9" s="32"/>
      <c r="P9" s="32"/>
      <c r="Q9" s="20"/>
      <c r="R9" s="53"/>
    </row>
    <row r="10" spans="1:21" ht="17.5">
      <c r="B10" s="278" t="s">
        <v>142</v>
      </c>
      <c r="C10" s="148"/>
      <c r="D10" s="148"/>
      <c r="E10" s="148"/>
      <c r="F10" s="148"/>
      <c r="G10" s="148"/>
      <c r="H10" s="101"/>
      <c r="I10" s="101"/>
      <c r="J10" s="101"/>
      <c r="K10" s="101"/>
      <c r="L10" s="102"/>
      <c r="M10" s="102"/>
      <c r="N10" s="102"/>
      <c r="O10" s="102"/>
      <c r="P10" s="102"/>
      <c r="Q10" s="149"/>
      <c r="R10" s="53"/>
    </row>
    <row r="11" spans="1:21" ht="14.25" customHeight="1">
      <c r="B11" s="279" t="s">
        <v>141</v>
      </c>
      <c r="C11" s="51"/>
      <c r="D11" s="51"/>
      <c r="E11" s="51"/>
      <c r="F11" s="51"/>
      <c r="G11" s="51"/>
      <c r="H11" s="206"/>
      <c r="I11" s="28" t="s">
        <v>127</v>
      </c>
      <c r="J11" s="52"/>
      <c r="K11" s="52"/>
      <c r="L11" s="53"/>
      <c r="M11" s="53"/>
      <c r="N11" s="53"/>
      <c r="O11" s="53"/>
      <c r="P11" s="53"/>
      <c r="Q11" s="150"/>
      <c r="R11" s="53"/>
    </row>
    <row r="12" spans="1:21" ht="14.25" customHeight="1">
      <c r="B12" s="151"/>
      <c r="C12" s="51"/>
      <c r="D12" s="51"/>
      <c r="E12" s="51"/>
      <c r="F12" s="51"/>
      <c r="G12" s="51"/>
      <c r="H12" s="205"/>
      <c r="I12" s="52" t="s">
        <v>122</v>
      </c>
      <c r="J12" s="52"/>
      <c r="K12" s="52"/>
      <c r="L12" s="53"/>
      <c r="M12" s="53"/>
      <c r="N12" s="53"/>
      <c r="O12" s="53"/>
      <c r="P12" s="53"/>
      <c r="Q12" s="150"/>
      <c r="R12" s="53"/>
    </row>
    <row r="13" spans="1:21" ht="12" customHeight="1" thickBot="1">
      <c r="B13" s="152" t="s">
        <v>102</v>
      </c>
      <c r="C13" s="153"/>
      <c r="D13" s="153"/>
      <c r="E13" s="153"/>
      <c r="F13" s="153"/>
      <c r="G13" s="153"/>
      <c r="H13" s="108"/>
      <c r="I13" s="108"/>
      <c r="J13" s="108"/>
      <c r="K13" s="108"/>
      <c r="L13" s="109"/>
      <c r="M13" s="109"/>
      <c r="N13" s="109"/>
      <c r="O13" s="109"/>
      <c r="P13" s="109"/>
      <c r="Q13" s="154"/>
      <c r="R13" s="85"/>
    </row>
    <row r="14" spans="1:21" ht="53.5" customHeight="1" thickBot="1">
      <c r="B14" s="155" t="s">
        <v>75</v>
      </c>
      <c r="C14" s="207" t="s">
        <v>123</v>
      </c>
      <c r="D14" s="182" t="s">
        <v>38</v>
      </c>
      <c r="E14" s="156" t="s">
        <v>39</v>
      </c>
      <c r="F14" s="156" t="s">
        <v>40</v>
      </c>
      <c r="G14" s="156" t="s">
        <v>41</v>
      </c>
      <c r="H14" s="156" t="s">
        <v>42</v>
      </c>
      <c r="I14" s="156" t="s">
        <v>43</v>
      </c>
      <c r="J14" s="156" t="s">
        <v>44</v>
      </c>
      <c r="K14" s="157" t="s">
        <v>45</v>
      </c>
      <c r="L14" s="261" t="s">
        <v>46</v>
      </c>
      <c r="M14" s="262" t="s">
        <v>47</v>
      </c>
      <c r="N14" s="262" t="s">
        <v>48</v>
      </c>
      <c r="O14" s="262" t="s">
        <v>103</v>
      </c>
      <c r="P14" s="263" t="s">
        <v>104</v>
      </c>
      <c r="Q14" s="173" t="s">
        <v>49</v>
      </c>
      <c r="R14" s="165"/>
      <c r="S14" s="61"/>
    </row>
    <row r="15" spans="1:21" ht="16.5" customHeight="1">
      <c r="B15" s="352" t="s">
        <v>125</v>
      </c>
      <c r="C15" s="208" t="s">
        <v>144</v>
      </c>
      <c r="D15" s="209">
        <v>6800</v>
      </c>
      <c r="E15" s="210">
        <v>19180</v>
      </c>
      <c r="F15" s="210">
        <v>52520</v>
      </c>
      <c r="G15" s="210">
        <v>90410</v>
      </c>
      <c r="H15" s="210">
        <v>9000</v>
      </c>
      <c r="I15" s="210">
        <v>4320</v>
      </c>
      <c r="J15" s="210">
        <v>42190</v>
      </c>
      <c r="K15" s="211">
        <v>35000</v>
      </c>
      <c r="L15" s="212">
        <v>9990</v>
      </c>
      <c r="M15" s="213">
        <v>1870</v>
      </c>
      <c r="N15" s="213">
        <v>3260</v>
      </c>
      <c r="O15" s="213">
        <v>2330</v>
      </c>
      <c r="P15" s="214">
        <v>320</v>
      </c>
      <c r="Q15" s="215">
        <f>SUM(D15,E15,F15,G15,H15,I15,J15,K15,L15,M15,N15,O15,P15)</f>
        <v>277190</v>
      </c>
      <c r="R15" s="166"/>
      <c r="S15" s="61"/>
      <c r="T15" s="67"/>
    </row>
    <row r="16" spans="1:21" ht="16.5" customHeight="1">
      <c r="B16" s="350"/>
      <c r="C16" s="177" t="s">
        <v>147</v>
      </c>
      <c r="D16" s="181">
        <v>6620</v>
      </c>
      <c r="E16" s="144">
        <v>18440</v>
      </c>
      <c r="F16" s="144">
        <v>48530</v>
      </c>
      <c r="G16" s="144">
        <v>85850</v>
      </c>
      <c r="H16" s="144">
        <v>8640</v>
      </c>
      <c r="I16" s="144">
        <v>3680</v>
      </c>
      <c r="J16" s="144">
        <v>43090</v>
      </c>
      <c r="K16" s="158">
        <v>34740</v>
      </c>
      <c r="L16" s="162">
        <v>9665</v>
      </c>
      <c r="M16" s="145">
        <v>1855</v>
      </c>
      <c r="N16" s="145">
        <v>3195</v>
      </c>
      <c r="O16" s="145">
        <v>2335</v>
      </c>
      <c r="P16" s="170">
        <v>300</v>
      </c>
      <c r="Q16" s="174">
        <f t="shared" ref="Q16:Q18" si="0">SUM(D16,E16,F16,G16,H16,I16,J16,K16,L16,M16,N16,O16,P16)</f>
        <v>266940</v>
      </c>
      <c r="R16" s="167"/>
      <c r="S16" s="61"/>
      <c r="T16" s="67"/>
    </row>
    <row r="17" spans="2:20" ht="16.5" customHeight="1">
      <c r="B17" s="350"/>
      <c r="C17" s="178" t="s">
        <v>117</v>
      </c>
      <c r="D17" s="181">
        <v>6859</v>
      </c>
      <c r="E17" s="144">
        <v>16789.8</v>
      </c>
      <c r="F17" s="144">
        <v>47062</v>
      </c>
      <c r="G17" s="144">
        <v>79553</v>
      </c>
      <c r="H17" s="144">
        <v>8413.4</v>
      </c>
      <c r="I17" s="144">
        <v>4383.2</v>
      </c>
      <c r="J17" s="144">
        <v>41089.4</v>
      </c>
      <c r="K17" s="158">
        <v>33869</v>
      </c>
      <c r="L17" s="162">
        <v>8539</v>
      </c>
      <c r="M17" s="145">
        <v>2126</v>
      </c>
      <c r="N17" s="145">
        <v>3284</v>
      </c>
      <c r="O17" s="145">
        <v>2157</v>
      </c>
      <c r="P17" s="170">
        <v>291</v>
      </c>
      <c r="Q17" s="174">
        <f t="shared" si="0"/>
        <v>254415.8</v>
      </c>
      <c r="R17" s="167"/>
      <c r="S17" s="61"/>
      <c r="T17" s="67"/>
    </row>
    <row r="18" spans="2:20" ht="16.5" customHeight="1">
      <c r="B18" s="350"/>
      <c r="C18" s="178" t="s">
        <v>118</v>
      </c>
      <c r="D18" s="181">
        <v>7091.5</v>
      </c>
      <c r="E18" s="144">
        <v>16183.9</v>
      </c>
      <c r="F18" s="144">
        <v>45560</v>
      </c>
      <c r="G18" s="144">
        <v>85367.5</v>
      </c>
      <c r="H18" s="144">
        <v>8991.2000000000007</v>
      </c>
      <c r="I18" s="144">
        <v>4837.6000000000004</v>
      </c>
      <c r="J18" s="144">
        <v>40129.699999999997</v>
      </c>
      <c r="K18" s="158">
        <v>36589</v>
      </c>
      <c r="L18" s="162">
        <v>7267</v>
      </c>
      <c r="M18" s="145">
        <v>2191.5</v>
      </c>
      <c r="N18" s="145">
        <v>2983</v>
      </c>
      <c r="O18" s="145">
        <v>1970</v>
      </c>
      <c r="P18" s="170">
        <v>235</v>
      </c>
      <c r="Q18" s="174">
        <f t="shared" si="0"/>
        <v>259396.90000000002</v>
      </c>
      <c r="R18" s="167"/>
      <c r="S18" s="61"/>
      <c r="T18" s="67"/>
    </row>
    <row r="19" spans="2:20" ht="16.5" customHeight="1">
      <c r="B19" s="350"/>
      <c r="C19" s="179" t="s">
        <v>146</v>
      </c>
      <c r="D19" s="163">
        <v>2.7190332326284095E-2</v>
      </c>
      <c r="E19" s="146">
        <v>4.0130151843817741E-2</v>
      </c>
      <c r="F19" s="146">
        <v>8.2217185246239444E-2</v>
      </c>
      <c r="G19" s="146">
        <v>5.3115899825276536E-2</v>
      </c>
      <c r="H19" s="146">
        <v>4.1666666666666741E-2</v>
      </c>
      <c r="I19" s="146">
        <v>0.17391304347826098</v>
      </c>
      <c r="J19" s="146">
        <v>-2.0886516593177085E-2</v>
      </c>
      <c r="K19" s="159">
        <v>7.4841681059296672E-3</v>
      </c>
      <c r="L19" s="163">
        <v>3.3626487325400856E-2</v>
      </c>
      <c r="M19" s="146">
        <v>8.0862533692722671E-3</v>
      </c>
      <c r="N19" s="146">
        <v>2.0344287949921824E-2</v>
      </c>
      <c r="O19" s="146">
        <v>-2.1413276231263545E-3</v>
      </c>
      <c r="P19" s="171">
        <v>6.6666666666666652E-2</v>
      </c>
      <c r="Q19" s="175">
        <f>Q15/Q16-1</f>
        <v>3.8398141904547822E-2</v>
      </c>
      <c r="R19" s="166"/>
      <c r="S19" s="61"/>
    </row>
    <row r="20" spans="2:20" ht="16.5" customHeight="1">
      <c r="B20" s="350"/>
      <c r="C20" s="179" t="s">
        <v>134</v>
      </c>
      <c r="D20" s="163">
        <v>-8.6018370024785185E-3</v>
      </c>
      <c r="E20" s="146">
        <v>0.14236024252820179</v>
      </c>
      <c r="F20" s="146">
        <v>0.11597467170965969</v>
      </c>
      <c r="G20" s="146">
        <v>0.13647505436627161</v>
      </c>
      <c r="H20" s="146">
        <v>6.9722109967432999E-2</v>
      </c>
      <c r="I20" s="146">
        <v>-1.4418689541887186E-2</v>
      </c>
      <c r="J20" s="146">
        <v>2.6785496989491175E-2</v>
      </c>
      <c r="K20" s="159">
        <v>3.339336856712638E-2</v>
      </c>
      <c r="L20" s="163">
        <v>0.16992622086895426</v>
      </c>
      <c r="M20" s="146">
        <v>-0.12041392285983066</v>
      </c>
      <c r="N20" s="146">
        <v>-7.3081607795371095E-3</v>
      </c>
      <c r="O20" s="146">
        <v>8.0203987019007883E-2</v>
      </c>
      <c r="P20" s="171">
        <v>9.9656357388316241E-2</v>
      </c>
      <c r="Q20" s="175">
        <f>Q15/Q17-1</f>
        <v>8.9515666872890698E-2</v>
      </c>
      <c r="R20" s="166"/>
      <c r="S20" s="61"/>
    </row>
    <row r="21" spans="2:20" ht="16.5" customHeight="1" thickBot="1">
      <c r="B21" s="351"/>
      <c r="C21" s="180" t="s">
        <v>135</v>
      </c>
      <c r="D21" s="164">
        <v>-4.1105548896566257E-2</v>
      </c>
      <c r="E21" s="147">
        <v>0.18512843010646396</v>
      </c>
      <c r="F21" s="147">
        <v>0.15276558384547845</v>
      </c>
      <c r="G21" s="147">
        <v>5.9068146542888167E-2</v>
      </c>
      <c r="H21" s="147">
        <v>9.7873476287912986E-4</v>
      </c>
      <c r="I21" s="147">
        <v>-0.10699520423350428</v>
      </c>
      <c r="J21" s="147">
        <v>5.1341026720857608E-2</v>
      </c>
      <c r="K21" s="160">
        <v>-4.3428352783623447E-2</v>
      </c>
      <c r="L21" s="164">
        <v>0.37470758222099909</v>
      </c>
      <c r="M21" s="147">
        <v>-0.14670317134382838</v>
      </c>
      <c r="N21" s="147">
        <v>9.2859537378477963E-2</v>
      </c>
      <c r="O21" s="147">
        <v>0.18274111675126914</v>
      </c>
      <c r="P21" s="172">
        <v>0.36170212765957444</v>
      </c>
      <c r="Q21" s="176">
        <f>Q15/Q18-1</f>
        <v>6.8594111957390291E-2</v>
      </c>
      <c r="R21" s="167"/>
      <c r="S21" s="61"/>
    </row>
    <row r="22" spans="2:20" ht="15.65" customHeight="1">
      <c r="B22" s="349" t="s">
        <v>126</v>
      </c>
      <c r="C22" s="216" t="s">
        <v>144</v>
      </c>
      <c r="D22" s="217">
        <v>1100</v>
      </c>
      <c r="E22" s="218">
        <v>460</v>
      </c>
      <c r="F22" s="218">
        <v>25810</v>
      </c>
      <c r="G22" s="218">
        <v>7920</v>
      </c>
      <c r="H22" s="218">
        <v>150</v>
      </c>
      <c r="I22" s="218">
        <v>0</v>
      </c>
      <c r="J22" s="218">
        <v>5060</v>
      </c>
      <c r="K22" s="219">
        <v>1100</v>
      </c>
      <c r="L22" s="220">
        <v>16570</v>
      </c>
      <c r="M22" s="221">
        <v>7180</v>
      </c>
      <c r="N22" s="221">
        <v>4880</v>
      </c>
      <c r="O22" s="221">
        <v>60</v>
      </c>
      <c r="P22" s="222">
        <v>180</v>
      </c>
      <c r="Q22" s="223">
        <f>SUM(D22,E22,F22,G22,H22,I22,J22,K22,L22,M22,N22,O22,P22)</f>
        <v>70470</v>
      </c>
      <c r="R22" s="166"/>
      <c r="S22" s="61"/>
      <c r="T22" s="67"/>
    </row>
    <row r="23" spans="2:20" ht="15.65" customHeight="1">
      <c r="B23" s="350"/>
      <c r="C23" s="177" t="s">
        <v>145</v>
      </c>
      <c r="D23" s="181">
        <v>1095</v>
      </c>
      <c r="E23" s="144">
        <v>380</v>
      </c>
      <c r="F23" s="144">
        <v>22190</v>
      </c>
      <c r="G23" s="144">
        <v>7990</v>
      </c>
      <c r="H23" s="144">
        <v>160</v>
      </c>
      <c r="I23" s="144">
        <v>0</v>
      </c>
      <c r="J23" s="144">
        <v>4870</v>
      </c>
      <c r="K23" s="158">
        <v>1020</v>
      </c>
      <c r="L23" s="162">
        <v>15905</v>
      </c>
      <c r="M23" s="145">
        <v>7065</v>
      </c>
      <c r="N23" s="145">
        <v>4710</v>
      </c>
      <c r="O23" s="145">
        <v>60</v>
      </c>
      <c r="P23" s="170">
        <v>185</v>
      </c>
      <c r="Q23" s="174">
        <f t="shared" ref="Q23:Q25" si="1">SUM(D23,E23,F23,G23,H23,I23,J23,K23,L23,M23,N23,O23,P23)</f>
        <v>65630</v>
      </c>
      <c r="R23" s="167"/>
      <c r="S23" s="61"/>
      <c r="T23" s="67"/>
    </row>
    <row r="24" spans="2:20" ht="17.149999999999999" customHeight="1">
      <c r="B24" s="350"/>
      <c r="C24" s="178" t="s">
        <v>117</v>
      </c>
      <c r="D24" s="181">
        <v>1485</v>
      </c>
      <c r="E24" s="144">
        <v>450</v>
      </c>
      <c r="F24" s="144">
        <v>27756</v>
      </c>
      <c r="G24" s="144">
        <v>10432</v>
      </c>
      <c r="H24" s="144">
        <v>144</v>
      </c>
      <c r="I24" s="144">
        <v>18</v>
      </c>
      <c r="J24" s="144">
        <v>7017.4</v>
      </c>
      <c r="K24" s="158">
        <v>1540</v>
      </c>
      <c r="L24" s="162">
        <v>18897</v>
      </c>
      <c r="M24" s="145">
        <v>8419</v>
      </c>
      <c r="N24" s="145">
        <v>5290</v>
      </c>
      <c r="O24" s="145">
        <v>50</v>
      </c>
      <c r="P24" s="170">
        <v>238</v>
      </c>
      <c r="Q24" s="174">
        <f t="shared" si="1"/>
        <v>81736.399999999994</v>
      </c>
      <c r="R24" s="168"/>
      <c r="S24" s="61"/>
    </row>
    <row r="25" spans="2:20" ht="17.149999999999999" customHeight="1">
      <c r="B25" s="350"/>
      <c r="C25" s="178" t="s">
        <v>118</v>
      </c>
      <c r="D25" s="181">
        <v>2074.5</v>
      </c>
      <c r="E25" s="144">
        <v>456</v>
      </c>
      <c r="F25" s="144">
        <v>34479.5</v>
      </c>
      <c r="G25" s="144">
        <v>12284.5</v>
      </c>
      <c r="H25" s="144">
        <v>195</v>
      </c>
      <c r="I25" s="144">
        <v>28.5</v>
      </c>
      <c r="J25" s="144">
        <v>9066.7000000000007</v>
      </c>
      <c r="K25" s="158">
        <v>2115.5</v>
      </c>
      <c r="L25" s="162">
        <v>23294.5</v>
      </c>
      <c r="M25" s="145">
        <v>9832.5</v>
      </c>
      <c r="N25" s="145">
        <v>7019</v>
      </c>
      <c r="O25" s="145">
        <v>63</v>
      </c>
      <c r="P25" s="170">
        <v>356.5</v>
      </c>
      <c r="Q25" s="174">
        <f t="shared" si="1"/>
        <v>101265.7</v>
      </c>
      <c r="R25" s="168"/>
      <c r="S25" s="61"/>
    </row>
    <row r="26" spans="2:20" ht="17.149999999999999" customHeight="1">
      <c r="B26" s="350"/>
      <c r="C26" s="179" t="s">
        <v>146</v>
      </c>
      <c r="D26" s="163">
        <v>4.5662100456620447E-3</v>
      </c>
      <c r="E26" s="146">
        <v>0.21052631578947367</v>
      </c>
      <c r="F26" s="146">
        <v>0.1631365479945921</v>
      </c>
      <c r="G26" s="146">
        <v>-8.7609511889862324E-3</v>
      </c>
      <c r="H26" s="146">
        <v>-6.25E-2</v>
      </c>
      <c r="I26" s="146">
        <v>0</v>
      </c>
      <c r="J26" s="146">
        <v>3.9014373716632411E-2</v>
      </c>
      <c r="K26" s="159">
        <v>7.8431372549019551E-2</v>
      </c>
      <c r="L26" s="163">
        <v>4.1810751336057939E-2</v>
      </c>
      <c r="M26" s="146">
        <v>1.6277423920735945E-2</v>
      </c>
      <c r="N26" s="146">
        <v>3.6093418259023347E-2</v>
      </c>
      <c r="O26" s="146">
        <v>0</v>
      </c>
      <c r="P26" s="171">
        <v>-2.7027027027026973E-2</v>
      </c>
      <c r="Q26" s="175">
        <f>Q22/Q23-1</f>
        <v>7.3746762151455147E-2</v>
      </c>
      <c r="R26" s="168"/>
      <c r="S26" s="61"/>
    </row>
    <row r="27" spans="2:20" ht="17.149999999999999" customHeight="1">
      <c r="B27" s="350"/>
      <c r="C27" s="179" t="s">
        <v>134</v>
      </c>
      <c r="D27" s="163">
        <v>-0.2592592592592593</v>
      </c>
      <c r="E27" s="146">
        <v>2.2222222222222143E-2</v>
      </c>
      <c r="F27" s="146">
        <v>-7.0110966998126578E-2</v>
      </c>
      <c r="G27" s="146">
        <v>-0.24079754601226999</v>
      </c>
      <c r="H27" s="146">
        <v>4.1666666666666741E-2</v>
      </c>
      <c r="I27" s="146">
        <v>-1</v>
      </c>
      <c r="J27" s="146">
        <v>-0.27893521817197253</v>
      </c>
      <c r="K27" s="159">
        <v>-0.2857142857142857</v>
      </c>
      <c r="L27" s="163">
        <v>-0.12314123935016141</v>
      </c>
      <c r="M27" s="146">
        <v>-0.14716712198598403</v>
      </c>
      <c r="N27" s="146">
        <v>-7.7504725897920568E-2</v>
      </c>
      <c r="O27" s="146">
        <v>0.19999999999999996</v>
      </c>
      <c r="P27" s="171">
        <v>-0.24369747899159666</v>
      </c>
      <c r="Q27" s="175">
        <f>Q22/Q24-1</f>
        <v>-0.13783822140441704</v>
      </c>
      <c r="R27" s="168"/>
      <c r="S27" s="61"/>
    </row>
    <row r="28" spans="2:20" ht="13.5" customHeight="1" thickBot="1">
      <c r="B28" s="351"/>
      <c r="C28" s="180" t="s">
        <v>135</v>
      </c>
      <c r="D28" s="164">
        <v>-0.46975174740901426</v>
      </c>
      <c r="E28" s="147">
        <v>8.7719298245614308E-3</v>
      </c>
      <c r="F28" s="147">
        <v>-0.25143926101016545</v>
      </c>
      <c r="G28" s="147">
        <v>-0.35528511538931173</v>
      </c>
      <c r="H28" s="147">
        <v>-0.23076923076923073</v>
      </c>
      <c r="I28" s="147">
        <v>-1</v>
      </c>
      <c r="J28" s="147">
        <v>-0.44191381649332173</v>
      </c>
      <c r="K28" s="160">
        <v>-0.48002836208934063</v>
      </c>
      <c r="L28" s="164">
        <v>-0.28867329197879332</v>
      </c>
      <c r="M28" s="147">
        <v>-0.26976862445969996</v>
      </c>
      <c r="N28" s="147">
        <v>-0.30474426556489531</v>
      </c>
      <c r="O28" s="147">
        <v>-4.7619047619047672E-2</v>
      </c>
      <c r="P28" s="172">
        <v>-0.49509116409537168</v>
      </c>
      <c r="Q28" s="176">
        <f>Q22/Q25-1</f>
        <v>-0.30410790623083628</v>
      </c>
      <c r="R28" s="161"/>
      <c r="S28" s="61"/>
    </row>
    <row r="29" spans="2:20" ht="15" customHeight="1">
      <c r="B29" s="349" t="s">
        <v>77</v>
      </c>
      <c r="C29" s="216" t="s">
        <v>144</v>
      </c>
      <c r="D29" s="217">
        <v>1200</v>
      </c>
      <c r="E29" s="218">
        <v>22900</v>
      </c>
      <c r="F29" s="218">
        <v>7600</v>
      </c>
      <c r="G29" s="218">
        <v>9600</v>
      </c>
      <c r="H29" s="218">
        <v>6600</v>
      </c>
      <c r="I29" s="218">
        <v>1560</v>
      </c>
      <c r="J29" s="218">
        <v>16000</v>
      </c>
      <c r="K29" s="219">
        <v>6400</v>
      </c>
      <c r="L29" s="220">
        <v>3700</v>
      </c>
      <c r="M29" s="221">
        <v>1800</v>
      </c>
      <c r="N29" s="221">
        <v>2000</v>
      </c>
      <c r="O29" s="221">
        <v>2400</v>
      </c>
      <c r="P29" s="222">
        <v>100</v>
      </c>
      <c r="Q29" s="223">
        <f>SUM(D29,E29,F29,G29,H29,I29,J29,K29,L29,M29,N29,O29,P29)</f>
        <v>81860</v>
      </c>
      <c r="R29" s="169"/>
      <c r="S29" s="61"/>
      <c r="T29" s="67"/>
    </row>
    <row r="30" spans="2:20" ht="15" customHeight="1">
      <c r="B30" s="350"/>
      <c r="C30" s="177" t="s">
        <v>145</v>
      </c>
      <c r="D30" s="181">
        <v>1220</v>
      </c>
      <c r="E30" s="144">
        <v>22290</v>
      </c>
      <c r="F30" s="144">
        <v>7880</v>
      </c>
      <c r="G30" s="144">
        <v>9960</v>
      </c>
      <c r="H30" s="144">
        <v>6300</v>
      </c>
      <c r="I30" s="144">
        <v>1110</v>
      </c>
      <c r="J30" s="144">
        <v>17180</v>
      </c>
      <c r="K30" s="158">
        <v>6670</v>
      </c>
      <c r="L30" s="162">
        <v>3850</v>
      </c>
      <c r="M30" s="145">
        <v>1755</v>
      </c>
      <c r="N30" s="145">
        <v>1940</v>
      </c>
      <c r="O30" s="145">
        <v>2380</v>
      </c>
      <c r="P30" s="170">
        <v>95</v>
      </c>
      <c r="Q30" s="174">
        <f t="shared" ref="Q30:Q32" si="2">SUM(D30,E30,F30,G30,H30,I30,J30,K30,L30,M30,N30,O30,P30)</f>
        <v>82630</v>
      </c>
      <c r="R30" s="169"/>
      <c r="S30" s="61"/>
      <c r="T30" s="67"/>
    </row>
    <row r="31" spans="2:20" ht="15" customHeight="1">
      <c r="B31" s="350"/>
      <c r="C31" s="178" t="s">
        <v>117</v>
      </c>
      <c r="D31" s="181">
        <v>1694</v>
      </c>
      <c r="E31" s="144">
        <v>21931</v>
      </c>
      <c r="F31" s="144">
        <v>11074</v>
      </c>
      <c r="G31" s="144">
        <v>12026</v>
      </c>
      <c r="H31" s="144">
        <v>6185</v>
      </c>
      <c r="I31" s="144">
        <v>1290</v>
      </c>
      <c r="J31" s="144">
        <v>18917</v>
      </c>
      <c r="K31" s="158">
        <v>7435</v>
      </c>
      <c r="L31" s="162">
        <v>4891</v>
      </c>
      <c r="M31" s="145">
        <v>1889</v>
      </c>
      <c r="N31" s="145">
        <v>1587</v>
      </c>
      <c r="O31" s="145">
        <v>2230</v>
      </c>
      <c r="P31" s="170">
        <v>101</v>
      </c>
      <c r="Q31" s="174">
        <f t="shared" si="2"/>
        <v>91250</v>
      </c>
      <c r="R31" s="169"/>
      <c r="S31" s="61"/>
      <c r="T31" s="67"/>
    </row>
    <row r="32" spans="2:20" ht="15" customHeight="1">
      <c r="B32" s="350"/>
      <c r="C32" s="178" t="s">
        <v>118</v>
      </c>
      <c r="D32" s="181">
        <v>1830</v>
      </c>
      <c r="E32" s="144">
        <v>22456.5</v>
      </c>
      <c r="F32" s="144">
        <v>10892.5</v>
      </c>
      <c r="G32" s="144">
        <v>13251</v>
      </c>
      <c r="H32" s="144">
        <v>6829</v>
      </c>
      <c r="I32" s="144">
        <v>1210.5</v>
      </c>
      <c r="J32" s="144">
        <v>19478</v>
      </c>
      <c r="K32" s="158">
        <v>7858.5</v>
      </c>
      <c r="L32" s="162">
        <v>4784</v>
      </c>
      <c r="M32" s="145">
        <v>2097</v>
      </c>
      <c r="N32" s="145">
        <v>1461.5</v>
      </c>
      <c r="O32" s="145">
        <v>2196</v>
      </c>
      <c r="P32" s="170">
        <v>91</v>
      </c>
      <c r="Q32" s="174">
        <f t="shared" si="2"/>
        <v>94435.5</v>
      </c>
      <c r="R32" s="169"/>
      <c r="S32" s="61"/>
      <c r="T32" s="67"/>
    </row>
    <row r="33" spans="2:20" ht="15" customHeight="1">
      <c r="B33" s="350"/>
      <c r="C33" s="179" t="s">
        <v>146</v>
      </c>
      <c r="D33" s="163">
        <v>-1.6393442622950838E-2</v>
      </c>
      <c r="E33" s="146">
        <v>2.7366532077164551E-2</v>
      </c>
      <c r="F33" s="146">
        <v>-3.5532994923857864E-2</v>
      </c>
      <c r="G33" s="146">
        <v>-3.6144578313253017E-2</v>
      </c>
      <c r="H33" s="146">
        <v>4.7619047619047672E-2</v>
      </c>
      <c r="I33" s="146">
        <v>0.40540540540540548</v>
      </c>
      <c r="J33" s="146">
        <v>-6.8684516880093138E-2</v>
      </c>
      <c r="K33" s="159">
        <v>-4.0479760119940034E-2</v>
      </c>
      <c r="L33" s="163">
        <v>-3.8961038961038974E-2</v>
      </c>
      <c r="M33" s="146">
        <v>2.564102564102555E-2</v>
      </c>
      <c r="N33" s="146">
        <v>3.0927835051546282E-2</v>
      </c>
      <c r="O33" s="146">
        <v>8.4033613445377853E-3</v>
      </c>
      <c r="P33" s="171">
        <v>5.2631578947368363E-2</v>
      </c>
      <c r="Q33" s="175">
        <f>Q29/Q30-1</f>
        <v>-9.3186494009439569E-3</v>
      </c>
      <c r="R33" s="161"/>
      <c r="S33" s="61"/>
      <c r="T33" s="67"/>
    </row>
    <row r="34" spans="2:20" ht="15" customHeight="1">
      <c r="B34" s="350"/>
      <c r="C34" s="179" t="s">
        <v>134</v>
      </c>
      <c r="D34" s="163">
        <v>-0.29161747343565525</v>
      </c>
      <c r="E34" s="146">
        <v>4.4184031735899021E-2</v>
      </c>
      <c r="F34" s="146">
        <v>-0.31370778399855515</v>
      </c>
      <c r="G34" s="146">
        <v>-0.20172958589722267</v>
      </c>
      <c r="H34" s="146">
        <v>6.709781729991926E-2</v>
      </c>
      <c r="I34" s="146">
        <v>0.20930232558139528</v>
      </c>
      <c r="J34" s="146">
        <v>-0.15419992599249355</v>
      </c>
      <c r="K34" s="159">
        <v>-0.13920645595158032</v>
      </c>
      <c r="L34" s="163">
        <v>-0.2435084849723983</v>
      </c>
      <c r="M34" s="146">
        <v>-4.7114875595553163E-2</v>
      </c>
      <c r="N34" s="146">
        <v>0.26023944549464395</v>
      </c>
      <c r="O34" s="146">
        <v>7.623318385650224E-2</v>
      </c>
      <c r="P34" s="171">
        <v>-9.9009900990099098E-3</v>
      </c>
      <c r="Q34" s="175">
        <f>Q29/Q31-1</f>
        <v>-0.10290410958904106</v>
      </c>
      <c r="R34" s="73"/>
      <c r="S34" s="61"/>
    </row>
    <row r="35" spans="2:20" ht="15" customHeight="1" thickBot="1">
      <c r="B35" s="351"/>
      <c r="C35" s="180" t="s">
        <v>135</v>
      </c>
      <c r="D35" s="164">
        <v>-0.34426229508196726</v>
      </c>
      <c r="E35" s="147">
        <v>1.9749293077728103E-2</v>
      </c>
      <c r="F35" s="147">
        <v>-0.30227220564608681</v>
      </c>
      <c r="G35" s="147">
        <v>-0.27552637536789681</v>
      </c>
      <c r="H35" s="147">
        <v>-3.3533460243081015E-2</v>
      </c>
      <c r="I35" s="147">
        <v>0.28872366790582404</v>
      </c>
      <c r="J35" s="147">
        <v>-0.17856042714857789</v>
      </c>
      <c r="K35" s="160">
        <v>-0.18559521537189028</v>
      </c>
      <c r="L35" s="164">
        <v>-0.22658862876254182</v>
      </c>
      <c r="M35" s="147">
        <v>-0.14163090128755362</v>
      </c>
      <c r="N35" s="147">
        <v>0.36845706465959638</v>
      </c>
      <c r="O35" s="147">
        <v>9.2896174863388081E-2</v>
      </c>
      <c r="P35" s="172">
        <v>9.8901098901098994E-2</v>
      </c>
      <c r="Q35" s="176">
        <f>Q29/Q32-1</f>
        <v>-0.13316496444663284</v>
      </c>
      <c r="R35" s="168"/>
      <c r="S35" s="61"/>
    </row>
    <row r="36" spans="2:20" ht="18.649999999999999" customHeight="1">
      <c r="B36" s="349" t="s">
        <v>78</v>
      </c>
      <c r="C36" s="216" t="s">
        <v>144</v>
      </c>
      <c r="D36" s="217">
        <v>200</v>
      </c>
      <c r="E36" s="218">
        <v>840</v>
      </c>
      <c r="F36" s="218">
        <v>2800</v>
      </c>
      <c r="G36" s="218">
        <v>2550</v>
      </c>
      <c r="H36" s="218">
        <v>640</v>
      </c>
      <c r="I36" s="218">
        <v>150</v>
      </c>
      <c r="J36" s="218">
        <v>1110</v>
      </c>
      <c r="K36" s="219">
        <v>810</v>
      </c>
      <c r="L36" s="220">
        <v>800</v>
      </c>
      <c r="M36" s="221">
        <v>280</v>
      </c>
      <c r="N36" s="221">
        <v>180</v>
      </c>
      <c r="O36" s="221">
        <v>760</v>
      </c>
      <c r="P36" s="222">
        <v>60</v>
      </c>
      <c r="Q36" s="223">
        <f>SUM(D36,E36,F36,G36,H36,I36,J36,K36,L36,M36,N36,O36,P36)</f>
        <v>11180</v>
      </c>
      <c r="R36" s="161"/>
      <c r="S36" s="61"/>
      <c r="T36" s="67"/>
    </row>
    <row r="37" spans="2:20" ht="14">
      <c r="B37" s="350"/>
      <c r="C37" s="177" t="s">
        <v>145</v>
      </c>
      <c r="D37" s="181">
        <v>300</v>
      </c>
      <c r="E37" s="144">
        <v>840</v>
      </c>
      <c r="F37" s="144">
        <v>2950</v>
      </c>
      <c r="G37" s="144">
        <v>2620</v>
      </c>
      <c r="H37" s="144">
        <v>610</v>
      </c>
      <c r="I37" s="144">
        <v>120</v>
      </c>
      <c r="J37" s="144">
        <v>1110</v>
      </c>
      <c r="K37" s="158">
        <v>840</v>
      </c>
      <c r="L37" s="162">
        <v>790</v>
      </c>
      <c r="M37" s="145">
        <v>280</v>
      </c>
      <c r="N37" s="145">
        <v>180</v>
      </c>
      <c r="O37" s="145">
        <v>760</v>
      </c>
      <c r="P37" s="170">
        <v>55</v>
      </c>
      <c r="Q37" s="174">
        <f t="shared" ref="Q37:Q39" si="3">SUM(D37,E37,F37,G37,H37,I37,J37,K37,L37,M37,N37,O37,P37)</f>
        <v>11455</v>
      </c>
      <c r="R37" s="168"/>
      <c r="S37" s="61"/>
      <c r="T37" s="67"/>
    </row>
    <row r="38" spans="2:20" ht="14">
      <c r="B38" s="350"/>
      <c r="C38" s="178" t="s">
        <v>117</v>
      </c>
      <c r="D38" s="181">
        <v>208</v>
      </c>
      <c r="E38" s="144">
        <v>980</v>
      </c>
      <c r="F38" s="144">
        <v>2144</v>
      </c>
      <c r="G38" s="144">
        <v>2730</v>
      </c>
      <c r="H38" s="144">
        <v>727</v>
      </c>
      <c r="I38" s="144">
        <v>101</v>
      </c>
      <c r="J38" s="144">
        <v>1158</v>
      </c>
      <c r="K38" s="158">
        <v>902</v>
      </c>
      <c r="L38" s="162">
        <v>788</v>
      </c>
      <c r="M38" s="145">
        <v>520</v>
      </c>
      <c r="N38" s="145">
        <v>252</v>
      </c>
      <c r="O38" s="145">
        <v>725</v>
      </c>
      <c r="P38" s="170">
        <v>31</v>
      </c>
      <c r="Q38" s="174">
        <f t="shared" si="3"/>
        <v>11266</v>
      </c>
      <c r="R38" s="168"/>
      <c r="S38" s="61"/>
      <c r="T38" s="67"/>
    </row>
    <row r="39" spans="2:20" ht="14">
      <c r="B39" s="350"/>
      <c r="C39" s="178" t="s">
        <v>118</v>
      </c>
      <c r="D39" s="181">
        <v>199.5</v>
      </c>
      <c r="E39" s="144">
        <v>1135</v>
      </c>
      <c r="F39" s="144">
        <v>1722.5</v>
      </c>
      <c r="G39" s="144">
        <v>2375</v>
      </c>
      <c r="H39" s="144">
        <v>651</v>
      </c>
      <c r="I39" s="144">
        <v>81.5</v>
      </c>
      <c r="J39" s="144">
        <v>1034.5</v>
      </c>
      <c r="K39" s="158">
        <v>812.5</v>
      </c>
      <c r="L39" s="162">
        <v>648.5</v>
      </c>
      <c r="M39" s="145">
        <v>509.5</v>
      </c>
      <c r="N39" s="145">
        <v>217.5</v>
      </c>
      <c r="O39" s="145">
        <v>779.5</v>
      </c>
      <c r="P39" s="170">
        <v>22</v>
      </c>
      <c r="Q39" s="174">
        <f t="shared" si="3"/>
        <v>10188.5</v>
      </c>
      <c r="R39" s="168"/>
      <c r="S39" s="61"/>
      <c r="T39" s="67"/>
    </row>
    <row r="40" spans="2:20" ht="14">
      <c r="B40" s="350"/>
      <c r="C40" s="179" t="s">
        <v>146</v>
      </c>
      <c r="D40" s="163">
        <v>-0.33333333333333337</v>
      </c>
      <c r="E40" s="146">
        <v>0</v>
      </c>
      <c r="F40" s="146">
        <v>-5.084745762711862E-2</v>
      </c>
      <c r="G40" s="146">
        <v>-2.6717557251908386E-2</v>
      </c>
      <c r="H40" s="146">
        <v>4.9180327868852514E-2</v>
      </c>
      <c r="I40" s="146">
        <v>0.25</v>
      </c>
      <c r="J40" s="146">
        <v>0</v>
      </c>
      <c r="K40" s="159">
        <v>-3.5714285714285698E-2</v>
      </c>
      <c r="L40" s="163">
        <v>1.2658227848101333E-2</v>
      </c>
      <c r="M40" s="146">
        <v>0</v>
      </c>
      <c r="N40" s="146">
        <v>0</v>
      </c>
      <c r="O40" s="146">
        <v>0</v>
      </c>
      <c r="P40" s="171">
        <v>9.0909090909090828E-2</v>
      </c>
      <c r="Q40" s="175">
        <f>Q36/Q37-1</f>
        <v>-2.400698384984723E-2</v>
      </c>
      <c r="R40" s="168"/>
      <c r="S40" s="61"/>
      <c r="T40" s="67"/>
    </row>
    <row r="41" spans="2:20" ht="22" customHeight="1">
      <c r="B41" s="350"/>
      <c r="C41" s="179" t="s">
        <v>134</v>
      </c>
      <c r="D41" s="163">
        <v>-3.8461538461538436E-2</v>
      </c>
      <c r="E41" s="146">
        <v>-0.1428571428571429</v>
      </c>
      <c r="F41" s="146">
        <v>0.30597014925373145</v>
      </c>
      <c r="G41" s="146">
        <v>-6.5934065934065922E-2</v>
      </c>
      <c r="H41" s="146">
        <v>-0.11966987620357639</v>
      </c>
      <c r="I41" s="146">
        <v>0.48514851485148514</v>
      </c>
      <c r="J41" s="146">
        <v>-4.1450777202072575E-2</v>
      </c>
      <c r="K41" s="159">
        <v>-0.10199556541019961</v>
      </c>
      <c r="L41" s="163">
        <v>1.5228426395939021E-2</v>
      </c>
      <c r="M41" s="146">
        <v>-0.46153846153846156</v>
      </c>
      <c r="N41" s="146">
        <v>-0.2857142857142857</v>
      </c>
      <c r="O41" s="146">
        <v>4.8275862068965614E-2</v>
      </c>
      <c r="P41" s="171">
        <v>0.93548387096774199</v>
      </c>
      <c r="Q41" s="175">
        <f>Q36/Q38-1</f>
        <v>-7.6335877862595547E-3</v>
      </c>
      <c r="R41" s="161"/>
      <c r="S41" s="61"/>
    </row>
    <row r="42" spans="2:20" ht="17.5" customHeight="1" thickBot="1">
      <c r="B42" s="351"/>
      <c r="C42" s="180" t="s">
        <v>135</v>
      </c>
      <c r="D42" s="164">
        <v>2.5062656641603454E-3</v>
      </c>
      <c r="E42" s="147">
        <v>-0.25991189427312777</v>
      </c>
      <c r="F42" s="147">
        <v>0.62554426705370103</v>
      </c>
      <c r="G42" s="147">
        <v>7.3684210526315796E-2</v>
      </c>
      <c r="H42" s="147">
        <v>-1.6897081413210446E-2</v>
      </c>
      <c r="I42" s="147">
        <v>0.8404907975460123</v>
      </c>
      <c r="J42" s="147">
        <v>7.2982116964717347E-2</v>
      </c>
      <c r="K42" s="160">
        <v>-3.0769230769230882E-3</v>
      </c>
      <c r="L42" s="164">
        <v>0.23361603700848121</v>
      </c>
      <c r="M42" s="147">
        <v>-0.45044160942100098</v>
      </c>
      <c r="N42" s="147">
        <v>-0.17241379310344829</v>
      </c>
      <c r="O42" s="147">
        <v>-2.5016035920461865E-2</v>
      </c>
      <c r="P42" s="172">
        <v>1.7272727272727271</v>
      </c>
      <c r="Q42" s="176">
        <f>Q36/Q39-1</f>
        <v>9.7315600922608825E-2</v>
      </c>
      <c r="R42" s="169"/>
      <c r="S42" s="61"/>
    </row>
    <row r="43" spans="2:20" ht="17.149999999999999" customHeight="1">
      <c r="B43" s="349" t="s">
        <v>114</v>
      </c>
      <c r="C43" s="216" t="s">
        <v>144</v>
      </c>
      <c r="D43" s="217">
        <v>2350</v>
      </c>
      <c r="E43" s="218">
        <v>520</v>
      </c>
      <c r="F43" s="218">
        <v>14800</v>
      </c>
      <c r="G43" s="218">
        <v>26000</v>
      </c>
      <c r="H43" s="218">
        <v>1345</v>
      </c>
      <c r="I43" s="218">
        <v>15500</v>
      </c>
      <c r="J43" s="218">
        <v>6000</v>
      </c>
      <c r="K43" s="219">
        <v>12200</v>
      </c>
      <c r="L43" s="220">
        <v>280</v>
      </c>
      <c r="M43" s="221">
        <v>300</v>
      </c>
      <c r="N43" s="221">
        <v>20</v>
      </c>
      <c r="O43" s="221">
        <v>5</v>
      </c>
      <c r="P43" s="222">
        <v>5</v>
      </c>
      <c r="Q43" s="223">
        <f>SUM(D43,E43,F43,G43,H43,I43,J43,K43,L43,M43,N43,O43,P43)</f>
        <v>79325</v>
      </c>
      <c r="R43" s="73"/>
      <c r="S43" s="61"/>
      <c r="T43" s="67"/>
    </row>
    <row r="44" spans="2:20" ht="17.149999999999999" customHeight="1">
      <c r="B44" s="350"/>
      <c r="C44" s="177" t="s">
        <v>145</v>
      </c>
      <c r="D44" s="181">
        <v>2850</v>
      </c>
      <c r="E44" s="144">
        <v>516</v>
      </c>
      <c r="F44" s="144">
        <v>15375</v>
      </c>
      <c r="G44" s="144">
        <v>32392</v>
      </c>
      <c r="H44" s="144">
        <v>1346</v>
      </c>
      <c r="I44" s="144">
        <v>15994</v>
      </c>
      <c r="J44" s="144">
        <v>6056</v>
      </c>
      <c r="K44" s="158">
        <v>13961</v>
      </c>
      <c r="L44" s="162">
        <v>275</v>
      </c>
      <c r="M44" s="145">
        <v>295</v>
      </c>
      <c r="N44" s="145">
        <v>20</v>
      </c>
      <c r="O44" s="145">
        <v>5</v>
      </c>
      <c r="P44" s="170">
        <v>3</v>
      </c>
      <c r="Q44" s="174">
        <f t="shared" ref="Q44:Q46" si="4">SUM(D44,E44,F44,G44,H44,I44,J44,K44,L44,M44,N44,O44,P44)</f>
        <v>89088</v>
      </c>
      <c r="R44" s="73"/>
      <c r="S44" s="61"/>
      <c r="T44" s="67"/>
    </row>
    <row r="45" spans="2:20" ht="17.149999999999999" customHeight="1">
      <c r="B45" s="350"/>
      <c r="C45" s="178" t="s">
        <v>117</v>
      </c>
      <c r="D45" s="181">
        <v>2061.8000000000002</v>
      </c>
      <c r="E45" s="144">
        <v>346</v>
      </c>
      <c r="F45" s="144">
        <v>12143.8</v>
      </c>
      <c r="G45" s="144">
        <v>28482.799999999999</v>
      </c>
      <c r="H45" s="144">
        <v>1181.4000000000001</v>
      </c>
      <c r="I45" s="144">
        <v>15731.6</v>
      </c>
      <c r="J45" s="144">
        <v>4608.6000000000004</v>
      </c>
      <c r="K45" s="158">
        <v>10595</v>
      </c>
      <c r="L45" s="162">
        <v>234</v>
      </c>
      <c r="M45" s="145">
        <v>251</v>
      </c>
      <c r="N45" s="145">
        <v>63</v>
      </c>
      <c r="O45" s="145">
        <v>1</v>
      </c>
      <c r="P45" s="170">
        <v>29</v>
      </c>
      <c r="Q45" s="174">
        <f t="shared" si="4"/>
        <v>75729</v>
      </c>
      <c r="R45" s="73"/>
      <c r="S45" s="61"/>
      <c r="T45" s="67"/>
    </row>
    <row r="46" spans="2:20" ht="17.149999999999999" customHeight="1">
      <c r="B46" s="350"/>
      <c r="C46" s="178" t="s">
        <v>118</v>
      </c>
      <c r="D46" s="181">
        <v>2591.8000000000002</v>
      </c>
      <c r="E46" s="144">
        <v>285.89999999999998</v>
      </c>
      <c r="F46" s="144">
        <v>13448.3</v>
      </c>
      <c r="G46" s="144">
        <v>29950.7</v>
      </c>
      <c r="H46" s="144">
        <v>1391.3</v>
      </c>
      <c r="I46" s="144">
        <v>17318.7</v>
      </c>
      <c r="J46" s="144">
        <v>5107.2</v>
      </c>
      <c r="K46" s="158">
        <v>10284.5</v>
      </c>
      <c r="L46" s="162">
        <v>342.1</v>
      </c>
      <c r="M46" s="145">
        <v>298.89999999999998</v>
      </c>
      <c r="N46" s="145">
        <v>71.400000000000006</v>
      </c>
      <c r="O46" s="145">
        <v>0.5</v>
      </c>
      <c r="P46" s="170">
        <v>28.4</v>
      </c>
      <c r="Q46" s="174">
        <f t="shared" si="4"/>
        <v>81119.699999999983</v>
      </c>
      <c r="R46" s="73"/>
      <c r="S46" s="61"/>
      <c r="T46" s="67"/>
    </row>
    <row r="47" spans="2:20" ht="15" customHeight="1">
      <c r="B47" s="350"/>
      <c r="C47" s="179" t="s">
        <v>146</v>
      </c>
      <c r="D47" s="163">
        <v>-0.17543859649122806</v>
      </c>
      <c r="E47" s="146">
        <v>7.7519379844961378E-3</v>
      </c>
      <c r="F47" s="146">
        <v>-3.7398373983739797E-2</v>
      </c>
      <c r="G47" s="146">
        <v>-0.19733267473450233</v>
      </c>
      <c r="H47" s="146">
        <v>-7.429420505200568E-4</v>
      </c>
      <c r="I47" s="146">
        <v>-3.0886582468425683E-2</v>
      </c>
      <c r="J47" s="146">
        <v>-9.2470277410832136E-3</v>
      </c>
      <c r="K47" s="159">
        <v>-0.12613709619654756</v>
      </c>
      <c r="L47" s="163">
        <v>1.8181818181818077E-2</v>
      </c>
      <c r="M47" s="146">
        <v>1.6949152542372836E-2</v>
      </c>
      <c r="N47" s="146">
        <v>0</v>
      </c>
      <c r="O47" s="146">
        <v>0</v>
      </c>
      <c r="P47" s="171">
        <v>0.66666666666666674</v>
      </c>
      <c r="Q47" s="175">
        <f>Q43/Q44-1</f>
        <v>-0.10958827227011492</v>
      </c>
      <c r="R47" s="168"/>
      <c r="S47" s="61"/>
      <c r="T47" s="67"/>
    </row>
    <row r="48" spans="2:20" ht="15" customHeight="1">
      <c r="B48" s="350"/>
      <c r="C48" s="179" t="s">
        <v>134</v>
      </c>
      <c r="D48" s="163">
        <v>0.13978077408090006</v>
      </c>
      <c r="E48" s="146">
        <v>0.50289017341040454</v>
      </c>
      <c r="F48" s="146">
        <v>0.21872889869727774</v>
      </c>
      <c r="G48" s="146">
        <v>-8.7168396365525869E-2</v>
      </c>
      <c r="H48" s="146">
        <v>0.13847976976468579</v>
      </c>
      <c r="I48" s="146">
        <v>-1.4721960893996799E-2</v>
      </c>
      <c r="J48" s="146">
        <v>0.301913813305559</v>
      </c>
      <c r="K48" s="159">
        <v>0.15148655025955637</v>
      </c>
      <c r="L48" s="163">
        <v>0.19658119658119655</v>
      </c>
      <c r="M48" s="146">
        <v>0.19521912350597614</v>
      </c>
      <c r="N48" s="146">
        <v>-0.68253968253968256</v>
      </c>
      <c r="O48" s="146">
        <v>4</v>
      </c>
      <c r="P48" s="171">
        <v>-0.82758620689655171</v>
      </c>
      <c r="Q48" s="175">
        <f>Q43/Q45-1</f>
        <v>4.7485111384014012E-2</v>
      </c>
      <c r="R48" s="161"/>
      <c r="S48" s="61"/>
    </row>
    <row r="49" spans="2:20" ht="15" customHeight="1" thickBot="1">
      <c r="B49" s="351"/>
      <c r="C49" s="180" t="s">
        <v>135</v>
      </c>
      <c r="D49" s="164">
        <v>-9.3294235666332326E-2</v>
      </c>
      <c r="E49" s="147">
        <v>0.81881776845050736</v>
      </c>
      <c r="F49" s="147">
        <v>0.10051084523694453</v>
      </c>
      <c r="G49" s="147">
        <v>-0.13190676678675295</v>
      </c>
      <c r="H49" s="147">
        <v>-3.3278228994465531E-2</v>
      </c>
      <c r="I49" s="147">
        <v>-0.10501365575938149</v>
      </c>
      <c r="J49" s="147">
        <v>0.17481203007518809</v>
      </c>
      <c r="K49" s="160">
        <v>0.1862511546502017</v>
      </c>
      <c r="L49" s="164">
        <v>-0.1815258696287636</v>
      </c>
      <c r="M49" s="147">
        <v>3.6801605888256983E-3</v>
      </c>
      <c r="N49" s="147">
        <v>-0.71988795518207283</v>
      </c>
      <c r="O49" s="147">
        <v>9</v>
      </c>
      <c r="P49" s="172">
        <v>-0.823943661971831</v>
      </c>
      <c r="Q49" s="176">
        <f>Q43/Q46-1</f>
        <v>-2.2124095626586127E-2</v>
      </c>
      <c r="R49" s="168"/>
      <c r="S49" s="61"/>
    </row>
    <row r="50" spans="2:20" ht="18.649999999999999" customHeight="1">
      <c r="B50" s="349" t="s">
        <v>80</v>
      </c>
      <c r="C50" s="216" t="s">
        <v>144</v>
      </c>
      <c r="D50" s="217">
        <v>1190</v>
      </c>
      <c r="E50" s="218">
        <v>700</v>
      </c>
      <c r="F50" s="218">
        <v>13040</v>
      </c>
      <c r="G50" s="218">
        <v>8410</v>
      </c>
      <c r="H50" s="218">
        <v>910</v>
      </c>
      <c r="I50" s="218">
        <v>9470</v>
      </c>
      <c r="J50" s="218">
        <v>4500</v>
      </c>
      <c r="K50" s="219">
        <v>3640</v>
      </c>
      <c r="L50" s="220">
        <v>400</v>
      </c>
      <c r="M50" s="221">
        <v>70</v>
      </c>
      <c r="N50" s="221">
        <v>5</v>
      </c>
      <c r="O50" s="221">
        <v>0</v>
      </c>
      <c r="P50" s="222">
        <v>0</v>
      </c>
      <c r="Q50" s="223">
        <f>SUM(D50,E50,F50,G50,H50,I50,J50,K50,L50,M50,N50,O50,P50)</f>
        <v>42335</v>
      </c>
      <c r="R50" s="169"/>
      <c r="S50" s="61"/>
      <c r="T50" s="67"/>
    </row>
    <row r="51" spans="2:20" ht="15" customHeight="1">
      <c r="B51" s="350"/>
      <c r="C51" s="177" t="s">
        <v>145</v>
      </c>
      <c r="D51" s="181">
        <v>1580</v>
      </c>
      <c r="E51" s="144">
        <v>704</v>
      </c>
      <c r="F51" s="144">
        <v>13495</v>
      </c>
      <c r="G51" s="144">
        <v>12938</v>
      </c>
      <c r="H51" s="144">
        <v>944</v>
      </c>
      <c r="I51" s="144">
        <v>12676</v>
      </c>
      <c r="J51" s="144">
        <v>4684</v>
      </c>
      <c r="K51" s="158">
        <v>4679</v>
      </c>
      <c r="L51" s="162">
        <v>565</v>
      </c>
      <c r="M51" s="145">
        <v>75</v>
      </c>
      <c r="N51" s="145">
        <v>5</v>
      </c>
      <c r="O51" s="145">
        <v>0</v>
      </c>
      <c r="P51" s="170">
        <v>0</v>
      </c>
      <c r="Q51" s="174">
        <f t="shared" ref="Q51:Q53" si="5">SUM(D51,E51,F51,G51,H51,I51,J51,K51,L51,M51,N51,O51,P51)</f>
        <v>52345</v>
      </c>
      <c r="R51" s="161"/>
      <c r="S51" s="61"/>
      <c r="T51" s="67"/>
    </row>
    <row r="52" spans="2:20" ht="15" customHeight="1">
      <c r="B52" s="350"/>
      <c r="C52" s="178" t="s">
        <v>117</v>
      </c>
      <c r="D52" s="181">
        <v>1589.4</v>
      </c>
      <c r="E52" s="144">
        <v>627</v>
      </c>
      <c r="F52" s="144">
        <v>11519.8</v>
      </c>
      <c r="G52" s="144">
        <v>12037</v>
      </c>
      <c r="H52" s="144">
        <v>1076</v>
      </c>
      <c r="I52" s="144">
        <v>12506</v>
      </c>
      <c r="J52" s="144">
        <v>4178.2</v>
      </c>
      <c r="K52" s="158">
        <v>4220.2</v>
      </c>
      <c r="L52" s="162">
        <v>485</v>
      </c>
      <c r="M52" s="145">
        <v>68</v>
      </c>
      <c r="N52" s="145">
        <v>11</v>
      </c>
      <c r="O52" s="145">
        <v>0</v>
      </c>
      <c r="P52" s="170">
        <v>3</v>
      </c>
      <c r="Q52" s="174">
        <f t="shared" si="5"/>
        <v>48320.599999999991</v>
      </c>
      <c r="R52" s="161"/>
      <c r="S52" s="61"/>
      <c r="T52" s="67"/>
    </row>
    <row r="53" spans="2:20" ht="15" customHeight="1">
      <c r="B53" s="350"/>
      <c r="C53" s="178" t="s">
        <v>118</v>
      </c>
      <c r="D53" s="181">
        <v>1645.6</v>
      </c>
      <c r="E53" s="144">
        <v>584</v>
      </c>
      <c r="F53" s="144">
        <v>11168.1</v>
      </c>
      <c r="G53" s="144">
        <v>12161.3</v>
      </c>
      <c r="H53" s="144">
        <v>1192.7</v>
      </c>
      <c r="I53" s="144">
        <v>13354.9</v>
      </c>
      <c r="J53" s="144">
        <v>4081.2</v>
      </c>
      <c r="K53" s="158">
        <v>3825.5</v>
      </c>
      <c r="L53" s="162">
        <v>487.5</v>
      </c>
      <c r="M53" s="145">
        <v>86.9</v>
      </c>
      <c r="N53" s="145">
        <v>11.3</v>
      </c>
      <c r="O53" s="145">
        <v>0</v>
      </c>
      <c r="P53" s="170">
        <v>2.2000000000000002</v>
      </c>
      <c r="Q53" s="174">
        <f t="shared" si="5"/>
        <v>48601.2</v>
      </c>
      <c r="R53" s="161"/>
      <c r="S53" s="61"/>
      <c r="T53" s="67"/>
    </row>
    <row r="54" spans="2:20" ht="15" customHeight="1">
      <c r="B54" s="350"/>
      <c r="C54" s="179" t="s">
        <v>146</v>
      </c>
      <c r="D54" s="163">
        <v>-0.24683544303797467</v>
      </c>
      <c r="E54" s="146">
        <v>-5.6818181818182323E-3</v>
      </c>
      <c r="F54" s="146">
        <v>-3.3716191181919264E-2</v>
      </c>
      <c r="G54" s="146">
        <v>-0.34997681249033852</v>
      </c>
      <c r="H54" s="146">
        <v>-3.6016949152542388E-2</v>
      </c>
      <c r="I54" s="146">
        <v>-0.25291890186178601</v>
      </c>
      <c r="J54" s="146">
        <v>-3.9282664389410749E-2</v>
      </c>
      <c r="K54" s="159">
        <v>-0.22205599487069883</v>
      </c>
      <c r="L54" s="163">
        <v>-0.29203539823008851</v>
      </c>
      <c r="M54" s="146">
        <v>-6.6666666666666652E-2</v>
      </c>
      <c r="N54" s="146">
        <v>0</v>
      </c>
      <c r="O54" s="146">
        <v>0</v>
      </c>
      <c r="P54" s="171">
        <v>0</v>
      </c>
      <c r="Q54" s="175">
        <f>Q50/Q51-1</f>
        <v>-0.19123125417900466</v>
      </c>
      <c r="R54" s="161"/>
      <c r="S54" s="61"/>
      <c r="T54" s="67"/>
    </row>
    <row r="55" spans="2:20" ht="15" customHeight="1">
      <c r="B55" s="350"/>
      <c r="C55" s="179" t="s">
        <v>115</v>
      </c>
      <c r="D55" s="163">
        <v>-0.25128979489115388</v>
      </c>
      <c r="E55" s="146">
        <v>0.11642743221690588</v>
      </c>
      <c r="F55" s="146">
        <v>0.13196409659889929</v>
      </c>
      <c r="G55" s="146">
        <v>-0.30132092714131431</v>
      </c>
      <c r="H55" s="146">
        <v>-0.15427509293680297</v>
      </c>
      <c r="I55" s="146">
        <v>-0.24276347353270433</v>
      </c>
      <c r="J55" s="146">
        <v>7.7018811928581732E-2</v>
      </c>
      <c r="K55" s="159">
        <v>-0.13748163594142448</v>
      </c>
      <c r="L55" s="163">
        <v>-0.17525773195876293</v>
      </c>
      <c r="M55" s="146">
        <v>2.9411764705882248E-2</v>
      </c>
      <c r="N55" s="146">
        <v>-0.54545454545454541</v>
      </c>
      <c r="O55" s="146">
        <v>0</v>
      </c>
      <c r="P55" s="171">
        <v>-1</v>
      </c>
      <c r="Q55" s="175">
        <f>Q50/Q52-1</f>
        <v>-0.12387263403186199</v>
      </c>
      <c r="R55" s="73"/>
      <c r="S55" s="61"/>
    </row>
    <row r="56" spans="2:20" ht="15" customHeight="1" thickBot="1">
      <c r="B56" s="351"/>
      <c r="C56" s="180" t="s">
        <v>116</v>
      </c>
      <c r="D56" s="164">
        <v>-0.27685950413223137</v>
      </c>
      <c r="E56" s="147">
        <v>0.19863013698630128</v>
      </c>
      <c r="F56" s="147">
        <v>0.16761132153186309</v>
      </c>
      <c r="G56" s="147">
        <v>-0.30846208875695846</v>
      </c>
      <c r="H56" s="147">
        <v>-0.23702523685755017</v>
      </c>
      <c r="I56" s="147">
        <v>-0.29089697414432159</v>
      </c>
      <c r="J56" s="147">
        <v>0.10261687738900327</v>
      </c>
      <c r="K56" s="160">
        <v>-4.8490393412625843E-2</v>
      </c>
      <c r="L56" s="164">
        <v>-0.17948717948717952</v>
      </c>
      <c r="M56" s="147">
        <v>-0.1944764096662831</v>
      </c>
      <c r="N56" s="147">
        <v>-0.55752212389380529</v>
      </c>
      <c r="O56" s="147">
        <v>0</v>
      </c>
      <c r="P56" s="172">
        <v>-1</v>
      </c>
      <c r="Q56" s="176">
        <f>Q50/Q53-1</f>
        <v>-0.12893097289778843</v>
      </c>
      <c r="R56" s="169"/>
      <c r="S56" s="61"/>
    </row>
    <row r="57" spans="2:20" ht="13.5" customHeight="1">
      <c r="B57" s="349" t="s">
        <v>81</v>
      </c>
      <c r="C57" s="216" t="s">
        <v>144</v>
      </c>
      <c r="D57" s="217">
        <v>3540</v>
      </c>
      <c r="E57" s="218">
        <v>1220</v>
      </c>
      <c r="F57" s="218">
        <v>27840</v>
      </c>
      <c r="G57" s="218">
        <v>34410</v>
      </c>
      <c r="H57" s="218">
        <v>2255</v>
      </c>
      <c r="I57" s="218">
        <v>24970</v>
      </c>
      <c r="J57" s="218">
        <v>10500</v>
      </c>
      <c r="K57" s="219">
        <v>15840</v>
      </c>
      <c r="L57" s="220">
        <v>680</v>
      </c>
      <c r="M57" s="221">
        <v>370</v>
      </c>
      <c r="N57" s="221">
        <v>25</v>
      </c>
      <c r="O57" s="221">
        <v>5</v>
      </c>
      <c r="P57" s="222">
        <v>5</v>
      </c>
      <c r="Q57" s="223">
        <f>SUM(D57,E57,F57,G57,H57,I57,J57,K57,L57,M57,N57,O57,P57)</f>
        <v>121660</v>
      </c>
      <c r="R57" s="161"/>
      <c r="S57" s="61"/>
      <c r="T57" s="67"/>
    </row>
    <row r="58" spans="2:20" ht="14.5" customHeight="1">
      <c r="B58" s="350"/>
      <c r="C58" s="177" t="s">
        <v>145</v>
      </c>
      <c r="D58" s="181">
        <v>4430</v>
      </c>
      <c r="E58" s="144">
        <v>1220</v>
      </c>
      <c r="F58" s="144">
        <v>28870</v>
      </c>
      <c r="G58" s="144">
        <v>45330</v>
      </c>
      <c r="H58" s="144">
        <v>2290</v>
      </c>
      <c r="I58" s="144">
        <v>28670</v>
      </c>
      <c r="J58" s="144">
        <v>10740</v>
      </c>
      <c r="K58" s="158">
        <v>18640</v>
      </c>
      <c r="L58" s="162">
        <v>840</v>
      </c>
      <c r="M58" s="145">
        <v>370</v>
      </c>
      <c r="N58" s="145">
        <v>25</v>
      </c>
      <c r="O58" s="145">
        <v>5</v>
      </c>
      <c r="P58" s="170">
        <v>3</v>
      </c>
      <c r="Q58" s="174">
        <f t="shared" ref="Q58:Q60" si="6">SUM(D58,E58,F58,G58,H58,I58,J58,K58,L58,M58,N58,O58,P58)</f>
        <v>141433</v>
      </c>
      <c r="R58" s="169"/>
      <c r="S58" s="61"/>
      <c r="T58" s="67"/>
    </row>
    <row r="59" spans="2:20" ht="14.5" customHeight="1">
      <c r="B59" s="350"/>
      <c r="C59" s="178" t="s">
        <v>117</v>
      </c>
      <c r="D59" s="181">
        <v>3651.2</v>
      </c>
      <c r="E59" s="144">
        <v>973</v>
      </c>
      <c r="F59" s="144">
        <v>23663.599999999999</v>
      </c>
      <c r="G59" s="144">
        <v>40519.800000000003</v>
      </c>
      <c r="H59" s="144">
        <v>2257.4</v>
      </c>
      <c r="I59" s="144">
        <v>28237.599999999999</v>
      </c>
      <c r="J59" s="144">
        <v>8786.7999999999993</v>
      </c>
      <c r="K59" s="158">
        <v>14815.2</v>
      </c>
      <c r="L59" s="162">
        <v>719</v>
      </c>
      <c r="M59" s="145">
        <v>319</v>
      </c>
      <c r="N59" s="145">
        <v>74</v>
      </c>
      <c r="O59" s="145">
        <v>1</v>
      </c>
      <c r="P59" s="170">
        <v>32</v>
      </c>
      <c r="Q59" s="174">
        <f t="shared" si="6"/>
        <v>124049.60000000001</v>
      </c>
      <c r="R59" s="169"/>
      <c r="S59" s="61"/>
      <c r="T59" s="67"/>
    </row>
    <row r="60" spans="2:20" ht="14.5" customHeight="1">
      <c r="B60" s="350"/>
      <c r="C60" s="178" t="s">
        <v>118</v>
      </c>
      <c r="D60" s="181">
        <v>4237.3999999999996</v>
      </c>
      <c r="E60" s="144">
        <v>869.9</v>
      </c>
      <c r="F60" s="144">
        <v>24616.400000000001</v>
      </c>
      <c r="G60" s="144">
        <v>42112</v>
      </c>
      <c r="H60" s="144">
        <v>2584</v>
      </c>
      <c r="I60" s="144">
        <v>30673.599999999999</v>
      </c>
      <c r="J60" s="144">
        <v>9188.4</v>
      </c>
      <c r="K60" s="158">
        <v>14110</v>
      </c>
      <c r="L60" s="162">
        <v>829.6</v>
      </c>
      <c r="M60" s="145">
        <v>385.8</v>
      </c>
      <c r="N60" s="145">
        <v>82.7</v>
      </c>
      <c r="O60" s="145">
        <v>0.5</v>
      </c>
      <c r="P60" s="170">
        <v>30.6</v>
      </c>
      <c r="Q60" s="174">
        <f t="shared" si="6"/>
        <v>129720.9</v>
      </c>
      <c r="R60" s="169"/>
      <c r="S60" s="61"/>
      <c r="T60" s="67"/>
    </row>
    <row r="61" spans="2:20" ht="14.5" customHeight="1">
      <c r="B61" s="350"/>
      <c r="C61" s="179" t="s">
        <v>146</v>
      </c>
      <c r="D61" s="163">
        <v>-0.20090293453724606</v>
      </c>
      <c r="E61" s="146">
        <v>0</v>
      </c>
      <c r="F61" s="146">
        <v>-3.5677173536543094E-2</v>
      </c>
      <c r="G61" s="146">
        <v>-0.24090006618133686</v>
      </c>
      <c r="H61" s="146">
        <v>-1.5283842794759805E-2</v>
      </c>
      <c r="I61" s="146">
        <v>-0.1290547610742937</v>
      </c>
      <c r="J61" s="146">
        <v>-2.2346368715083775E-2</v>
      </c>
      <c r="K61" s="159">
        <v>-0.15021459227467815</v>
      </c>
      <c r="L61" s="163">
        <v>-0.19047619047619047</v>
      </c>
      <c r="M61" s="146">
        <v>0</v>
      </c>
      <c r="N61" s="146">
        <v>0</v>
      </c>
      <c r="O61" s="146">
        <v>0</v>
      </c>
      <c r="P61" s="171">
        <v>0.66666666666666674</v>
      </c>
      <c r="Q61" s="175">
        <f>Q57/Q58-1</f>
        <v>-0.13980471318574872</v>
      </c>
      <c r="R61" s="169"/>
      <c r="S61" s="61"/>
      <c r="T61" s="67"/>
    </row>
    <row r="62" spans="2:20" ht="14.5" customHeight="1">
      <c r="B62" s="350"/>
      <c r="C62" s="179" t="s">
        <v>134</v>
      </c>
      <c r="D62" s="163">
        <v>-3.0455740578439916E-2</v>
      </c>
      <c r="E62" s="146">
        <v>0.2538540596094554</v>
      </c>
      <c r="F62" s="146">
        <v>0.17649047482208968</v>
      </c>
      <c r="G62" s="146">
        <v>-0.15078554188322757</v>
      </c>
      <c r="H62" s="146">
        <v>-1.0631700186055637E-3</v>
      </c>
      <c r="I62" s="146">
        <v>-0.11571804969260835</v>
      </c>
      <c r="J62" s="146">
        <v>0.19497427960122016</v>
      </c>
      <c r="K62" s="159">
        <v>6.9172201522760268E-2</v>
      </c>
      <c r="L62" s="163">
        <v>-5.4242002781641152E-2</v>
      </c>
      <c r="M62" s="146">
        <v>0.15987460815047028</v>
      </c>
      <c r="N62" s="146">
        <v>-0.66216216216216217</v>
      </c>
      <c r="O62" s="146">
        <v>4</v>
      </c>
      <c r="P62" s="171">
        <v>-0.84375</v>
      </c>
      <c r="Q62" s="175">
        <f>Q57/Q59-1</f>
        <v>-1.9263262436960749E-2</v>
      </c>
      <c r="R62" s="161"/>
      <c r="S62" s="61"/>
    </row>
    <row r="63" spans="2:20" ht="14.5" customHeight="1" thickBot="1">
      <c r="B63" s="351"/>
      <c r="C63" s="180" t="s">
        <v>135</v>
      </c>
      <c r="D63" s="164">
        <v>-0.16458205503374701</v>
      </c>
      <c r="E63" s="147">
        <v>0.40246005287964137</v>
      </c>
      <c r="F63" s="147">
        <v>0.13095334817438764</v>
      </c>
      <c r="G63" s="147">
        <v>-0.18289323708206684</v>
      </c>
      <c r="H63" s="147">
        <v>-0.12732198142414863</v>
      </c>
      <c r="I63" s="147">
        <v>-0.18594491680141878</v>
      </c>
      <c r="J63" s="147">
        <v>0.14274520047015815</v>
      </c>
      <c r="K63" s="160">
        <v>0.12260807937632889</v>
      </c>
      <c r="L63" s="164">
        <v>-0.18032786885245899</v>
      </c>
      <c r="M63" s="147">
        <v>-4.095386210471752E-2</v>
      </c>
      <c r="N63" s="147">
        <v>-0.69770253929866988</v>
      </c>
      <c r="O63" s="147">
        <v>9</v>
      </c>
      <c r="P63" s="172">
        <v>-0.83660130718954251</v>
      </c>
      <c r="Q63" s="176">
        <f>Q57/Q60-1</f>
        <v>-6.2140333593121766E-2</v>
      </c>
      <c r="R63" s="73"/>
      <c r="S63" s="61"/>
    </row>
    <row r="64" spans="2:20" ht="13.5" customHeight="1">
      <c r="B64" s="349" t="s">
        <v>82</v>
      </c>
      <c r="C64" s="216" t="s">
        <v>144</v>
      </c>
      <c r="D64" s="217">
        <v>2800</v>
      </c>
      <c r="E64" s="218">
        <v>310</v>
      </c>
      <c r="F64" s="218">
        <v>1500</v>
      </c>
      <c r="G64" s="218">
        <v>4100</v>
      </c>
      <c r="H64" s="218">
        <v>640</v>
      </c>
      <c r="I64" s="218">
        <v>121</v>
      </c>
      <c r="J64" s="218">
        <v>1570</v>
      </c>
      <c r="K64" s="219">
        <v>3115</v>
      </c>
      <c r="L64" s="220">
        <v>1470</v>
      </c>
      <c r="M64" s="221">
        <v>30</v>
      </c>
      <c r="N64" s="221">
        <v>350</v>
      </c>
      <c r="O64" s="221">
        <v>0</v>
      </c>
      <c r="P64" s="222">
        <v>5</v>
      </c>
      <c r="Q64" s="223">
        <f>SUM(D64,E64,F64,G64,H64,I64,J64,K64,L64,M64,N64,O64,P64)</f>
        <v>16011</v>
      </c>
      <c r="R64" s="169"/>
      <c r="S64" s="61"/>
      <c r="T64" s="67"/>
    </row>
    <row r="65" spans="2:21" ht="15" customHeight="1">
      <c r="B65" s="350"/>
      <c r="C65" s="177" t="s">
        <v>145</v>
      </c>
      <c r="D65" s="181">
        <v>2740</v>
      </c>
      <c r="E65" s="144">
        <v>310</v>
      </c>
      <c r="F65" s="144">
        <v>1500</v>
      </c>
      <c r="G65" s="144">
        <v>4750</v>
      </c>
      <c r="H65" s="144">
        <v>670</v>
      </c>
      <c r="I65" s="144">
        <v>121</v>
      </c>
      <c r="J65" s="144">
        <v>1570</v>
      </c>
      <c r="K65" s="158">
        <v>3280</v>
      </c>
      <c r="L65" s="162">
        <v>1490</v>
      </c>
      <c r="M65" s="145">
        <v>30</v>
      </c>
      <c r="N65" s="145">
        <v>385</v>
      </c>
      <c r="O65" s="145">
        <v>0</v>
      </c>
      <c r="P65" s="170">
        <v>7</v>
      </c>
      <c r="Q65" s="174">
        <f t="shared" ref="Q65:Q67" si="7">SUM(D65,E65,F65,G65,H65,I65,J65,K65,L65,M65,N65,O65,P65)</f>
        <v>16853</v>
      </c>
      <c r="R65" s="161"/>
      <c r="S65" s="61"/>
      <c r="T65" s="67"/>
    </row>
    <row r="66" spans="2:21" ht="15" customHeight="1">
      <c r="B66" s="350"/>
      <c r="C66" s="178" t="s">
        <v>117</v>
      </c>
      <c r="D66" s="181">
        <v>3532</v>
      </c>
      <c r="E66" s="144">
        <v>388</v>
      </c>
      <c r="F66" s="144">
        <v>2000</v>
      </c>
      <c r="G66" s="144">
        <v>5827</v>
      </c>
      <c r="H66" s="144">
        <v>887</v>
      </c>
      <c r="I66" s="144">
        <v>193.2</v>
      </c>
      <c r="J66" s="144">
        <v>1977</v>
      </c>
      <c r="K66" s="158">
        <v>4490</v>
      </c>
      <c r="L66" s="162">
        <v>1983</v>
      </c>
      <c r="M66" s="145">
        <v>71</v>
      </c>
      <c r="N66" s="145">
        <v>439</v>
      </c>
      <c r="O66" s="145">
        <v>0</v>
      </c>
      <c r="P66" s="170">
        <v>11.4</v>
      </c>
      <c r="Q66" s="174">
        <f t="shared" si="7"/>
        <v>21798.600000000002</v>
      </c>
      <c r="R66" s="161"/>
      <c r="S66" s="61"/>
      <c r="T66" s="67"/>
    </row>
    <row r="67" spans="2:21" ht="15" customHeight="1">
      <c r="B67" s="350"/>
      <c r="C67" s="178" t="s">
        <v>118</v>
      </c>
      <c r="D67" s="181">
        <v>3277.8</v>
      </c>
      <c r="E67" s="144">
        <v>383.7</v>
      </c>
      <c r="F67" s="144">
        <v>1837.5</v>
      </c>
      <c r="G67" s="144">
        <v>5518.8</v>
      </c>
      <c r="H67" s="144">
        <v>855.5</v>
      </c>
      <c r="I67" s="144">
        <v>186.7</v>
      </c>
      <c r="J67" s="144">
        <v>1894.1</v>
      </c>
      <c r="K67" s="158">
        <v>4072.6</v>
      </c>
      <c r="L67" s="162">
        <v>1908.6</v>
      </c>
      <c r="M67" s="145">
        <v>74.7</v>
      </c>
      <c r="N67" s="145">
        <v>424.5</v>
      </c>
      <c r="O67" s="145">
        <v>0</v>
      </c>
      <c r="P67" s="170">
        <v>8.3000000000000007</v>
      </c>
      <c r="Q67" s="174">
        <f t="shared" si="7"/>
        <v>20442.8</v>
      </c>
      <c r="R67" s="161"/>
      <c r="S67" s="61"/>
      <c r="T67" s="67"/>
    </row>
    <row r="68" spans="2:21" ht="15" customHeight="1">
      <c r="B68" s="350"/>
      <c r="C68" s="179" t="s">
        <v>146</v>
      </c>
      <c r="D68" s="163">
        <v>2.1897810218978186E-2</v>
      </c>
      <c r="E68" s="146">
        <v>0</v>
      </c>
      <c r="F68" s="146">
        <v>0</v>
      </c>
      <c r="G68" s="146">
        <v>-0.13684210526315788</v>
      </c>
      <c r="H68" s="146">
        <v>-4.4776119402985093E-2</v>
      </c>
      <c r="I68" s="146">
        <v>0</v>
      </c>
      <c r="J68" s="146">
        <v>0</v>
      </c>
      <c r="K68" s="159">
        <v>-5.0304878048780477E-2</v>
      </c>
      <c r="L68" s="163">
        <v>-1.3422818791946289E-2</v>
      </c>
      <c r="M68" s="146">
        <v>0</v>
      </c>
      <c r="N68" s="146">
        <v>-9.0909090909090939E-2</v>
      </c>
      <c r="O68" s="146">
        <v>0</v>
      </c>
      <c r="P68" s="171">
        <v>-0.2857142857142857</v>
      </c>
      <c r="Q68" s="175">
        <f>Q64/Q65-1</f>
        <v>-4.9961431199193052E-2</v>
      </c>
      <c r="R68" s="336"/>
      <c r="S68" s="336"/>
      <c r="T68" s="336"/>
      <c r="U68" s="336"/>
    </row>
    <row r="69" spans="2:21" ht="15" customHeight="1">
      <c r="B69" s="350"/>
      <c r="C69" s="179" t="s">
        <v>134</v>
      </c>
      <c r="D69" s="163">
        <v>-0.20724801812004534</v>
      </c>
      <c r="E69" s="146">
        <v>-0.2010309278350515</v>
      </c>
      <c r="F69" s="146">
        <v>-0.25</v>
      </c>
      <c r="G69" s="146">
        <v>-0.29637892569074997</v>
      </c>
      <c r="H69" s="146">
        <v>-0.27846674182638109</v>
      </c>
      <c r="I69" s="146">
        <v>-0.3737060041407867</v>
      </c>
      <c r="J69" s="146">
        <v>-0.20586747597369748</v>
      </c>
      <c r="K69" s="159">
        <v>-0.30623608017817372</v>
      </c>
      <c r="L69" s="163">
        <v>-0.25869894099848711</v>
      </c>
      <c r="M69" s="146">
        <v>-0.57746478873239437</v>
      </c>
      <c r="N69" s="146">
        <v>-0.20273348519362189</v>
      </c>
      <c r="O69" s="146">
        <v>0</v>
      </c>
      <c r="P69" s="171">
        <v>-0.56140350877192979</v>
      </c>
      <c r="Q69" s="175">
        <f>Q64/Q66-1</f>
        <v>-0.2655032892020589</v>
      </c>
      <c r="R69" s="337"/>
      <c r="S69" s="337"/>
      <c r="T69" s="337"/>
      <c r="U69" s="337"/>
    </row>
    <row r="70" spans="2:21" ht="15" customHeight="1" thickBot="1">
      <c r="B70" s="351"/>
      <c r="C70" s="180" t="s">
        <v>135</v>
      </c>
      <c r="D70" s="164">
        <v>-0.14576850326438473</v>
      </c>
      <c r="E70" s="147">
        <v>-0.19207714360177219</v>
      </c>
      <c r="F70" s="147">
        <v>-0.18367346938775508</v>
      </c>
      <c r="G70" s="147">
        <v>-0.25708487352322973</v>
      </c>
      <c r="H70" s="147">
        <v>-0.25189947399181767</v>
      </c>
      <c r="I70" s="147">
        <v>-0.3519014461703267</v>
      </c>
      <c r="J70" s="147">
        <v>-0.17111028984742094</v>
      </c>
      <c r="K70" s="160">
        <v>-0.23513234788587145</v>
      </c>
      <c r="L70" s="164">
        <v>-0.22980194907261864</v>
      </c>
      <c r="M70" s="147">
        <v>-0.59839357429718876</v>
      </c>
      <c r="N70" s="147">
        <v>-0.17550058892815079</v>
      </c>
      <c r="O70" s="147">
        <v>0</v>
      </c>
      <c r="P70" s="172">
        <v>-0.39759036144578319</v>
      </c>
      <c r="Q70" s="176">
        <f>Q64/Q67-1</f>
        <v>-0.21679026356467801</v>
      </c>
      <c r="R70" s="338"/>
      <c r="S70" s="338"/>
      <c r="T70" s="338"/>
      <c r="U70" s="338"/>
    </row>
    <row r="71" spans="2:21" ht="15" customHeight="1">
      <c r="B71" s="349" t="s">
        <v>83</v>
      </c>
      <c r="C71" s="216" t="s">
        <v>144</v>
      </c>
      <c r="D71" s="217">
        <v>470</v>
      </c>
      <c r="E71" s="218">
        <v>85</v>
      </c>
      <c r="F71" s="218">
        <v>5000</v>
      </c>
      <c r="G71" s="218">
        <v>3200</v>
      </c>
      <c r="H71" s="218">
        <v>840</v>
      </c>
      <c r="I71" s="218">
        <v>250</v>
      </c>
      <c r="J71" s="218">
        <v>3400</v>
      </c>
      <c r="K71" s="219">
        <v>3520</v>
      </c>
      <c r="L71" s="220">
        <v>1200</v>
      </c>
      <c r="M71" s="221">
        <v>450</v>
      </c>
      <c r="N71" s="221">
        <v>350</v>
      </c>
      <c r="O71" s="221">
        <v>0</v>
      </c>
      <c r="P71" s="222">
        <v>10</v>
      </c>
      <c r="Q71" s="223">
        <f>SUM(D71,E71,F71,G71,H71,I71,J71,K71,L71,M71,N71,O71,P71)</f>
        <v>18775</v>
      </c>
      <c r="R71" s="86"/>
      <c r="S71" s="61"/>
      <c r="T71" s="67"/>
    </row>
    <row r="72" spans="2:21" ht="15" customHeight="1">
      <c r="B72" s="350"/>
      <c r="C72" s="177" t="s">
        <v>145</v>
      </c>
      <c r="D72" s="181">
        <v>590</v>
      </c>
      <c r="E72" s="144">
        <v>90</v>
      </c>
      <c r="F72" s="144">
        <v>5330</v>
      </c>
      <c r="G72" s="144">
        <v>3550</v>
      </c>
      <c r="H72" s="144">
        <v>840</v>
      </c>
      <c r="I72" s="144">
        <v>270</v>
      </c>
      <c r="J72" s="144">
        <v>3590</v>
      </c>
      <c r="K72" s="158">
        <v>3520</v>
      </c>
      <c r="L72" s="162">
        <v>1525</v>
      </c>
      <c r="M72" s="145">
        <v>455</v>
      </c>
      <c r="N72" s="145">
        <v>355</v>
      </c>
      <c r="O72" s="145">
        <v>6</v>
      </c>
      <c r="P72" s="170">
        <v>10</v>
      </c>
      <c r="Q72" s="174">
        <f t="shared" ref="Q72:Q74" si="8">SUM(D72,E72,F72,G72,H72,I72,J72,K72,L72,M72,N72,O72,P72)</f>
        <v>20131</v>
      </c>
      <c r="R72" s="53"/>
      <c r="S72" s="61"/>
      <c r="T72" s="67"/>
    </row>
    <row r="73" spans="2:21" ht="15" customHeight="1">
      <c r="B73" s="350"/>
      <c r="C73" s="178" t="s">
        <v>117</v>
      </c>
      <c r="D73" s="181">
        <v>519</v>
      </c>
      <c r="E73" s="144">
        <v>85</v>
      </c>
      <c r="F73" s="144">
        <v>6032.6</v>
      </c>
      <c r="G73" s="144">
        <v>5417.8</v>
      </c>
      <c r="H73" s="144">
        <v>1008</v>
      </c>
      <c r="I73" s="144">
        <v>207.4</v>
      </c>
      <c r="J73" s="144">
        <v>3448.6</v>
      </c>
      <c r="K73" s="158">
        <v>4903.2</v>
      </c>
      <c r="L73" s="162">
        <v>1299</v>
      </c>
      <c r="M73" s="145">
        <v>335</v>
      </c>
      <c r="N73" s="145">
        <v>305</v>
      </c>
      <c r="O73" s="145">
        <v>7.6</v>
      </c>
      <c r="P73" s="170">
        <v>2.2000000000000002</v>
      </c>
      <c r="Q73" s="174">
        <f t="shared" si="8"/>
        <v>23570.400000000001</v>
      </c>
      <c r="R73" s="53"/>
      <c r="S73" s="61"/>
      <c r="T73" s="67"/>
    </row>
    <row r="74" spans="2:21" ht="15" customHeight="1">
      <c r="B74" s="350"/>
      <c r="C74" s="178" t="s">
        <v>118</v>
      </c>
      <c r="D74" s="181">
        <v>567.9</v>
      </c>
      <c r="E74" s="144">
        <v>98.1</v>
      </c>
      <c r="F74" s="144">
        <v>6024.2</v>
      </c>
      <c r="G74" s="144">
        <v>4964.7</v>
      </c>
      <c r="H74" s="144">
        <v>892</v>
      </c>
      <c r="I74" s="144">
        <v>180.6</v>
      </c>
      <c r="J74" s="144">
        <v>3371.9</v>
      </c>
      <c r="K74" s="158">
        <v>4287</v>
      </c>
      <c r="L74" s="162">
        <v>1457</v>
      </c>
      <c r="M74" s="145">
        <v>384</v>
      </c>
      <c r="N74" s="145">
        <v>236.1</v>
      </c>
      <c r="O74" s="145">
        <v>7.2</v>
      </c>
      <c r="P74" s="170">
        <v>2</v>
      </c>
      <c r="Q74" s="174">
        <f t="shared" si="8"/>
        <v>22472.7</v>
      </c>
      <c r="R74" s="53"/>
      <c r="S74" s="61"/>
      <c r="T74" s="67"/>
    </row>
    <row r="75" spans="2:21" ht="15" customHeight="1">
      <c r="B75" s="350"/>
      <c r="C75" s="179" t="s">
        <v>146</v>
      </c>
      <c r="D75" s="163">
        <v>-0.20338983050847459</v>
      </c>
      <c r="E75" s="146">
        <v>-5.555555555555558E-2</v>
      </c>
      <c r="F75" s="146">
        <v>-6.1913696060037493E-2</v>
      </c>
      <c r="G75" s="146">
        <v>-9.8591549295774628E-2</v>
      </c>
      <c r="H75" s="146">
        <v>0</v>
      </c>
      <c r="I75" s="146">
        <v>-7.407407407407407E-2</v>
      </c>
      <c r="J75" s="146">
        <v>-5.2924791086350953E-2</v>
      </c>
      <c r="K75" s="159">
        <v>0</v>
      </c>
      <c r="L75" s="163">
        <v>-0.21311475409836067</v>
      </c>
      <c r="M75" s="146">
        <v>-1.098901098901095E-2</v>
      </c>
      <c r="N75" s="146">
        <v>-1.4084507042253502E-2</v>
      </c>
      <c r="O75" s="146">
        <v>-1</v>
      </c>
      <c r="P75" s="171">
        <v>0</v>
      </c>
      <c r="Q75" s="175">
        <f>Q71/Q72-1</f>
        <v>-6.7358799860910978E-2</v>
      </c>
      <c r="R75" s="53"/>
      <c r="S75" s="61"/>
      <c r="T75" s="67"/>
    </row>
    <row r="76" spans="2:21" ht="15" customHeight="1">
      <c r="B76" s="350"/>
      <c r="C76" s="179" t="s">
        <v>134</v>
      </c>
      <c r="D76" s="163">
        <v>-9.4412331406551031E-2</v>
      </c>
      <c r="E76" s="146">
        <v>0</v>
      </c>
      <c r="F76" s="146">
        <v>-0.17116997646122734</v>
      </c>
      <c r="G76" s="146">
        <v>-0.40935435047436231</v>
      </c>
      <c r="H76" s="146">
        <v>-0.16666666666666663</v>
      </c>
      <c r="I76" s="146">
        <v>0.20540019286403077</v>
      </c>
      <c r="J76" s="146">
        <v>-1.4092675288522871E-2</v>
      </c>
      <c r="K76" s="159">
        <v>-0.28210148474465657</v>
      </c>
      <c r="L76" s="163">
        <v>-7.6212471131639759E-2</v>
      </c>
      <c r="M76" s="146">
        <v>0.34328358208955234</v>
      </c>
      <c r="N76" s="146">
        <v>0.14754098360655732</v>
      </c>
      <c r="O76" s="146">
        <v>-1</v>
      </c>
      <c r="P76" s="171">
        <v>3.545454545454545</v>
      </c>
      <c r="Q76" s="175">
        <f>Q71/Q73-1</f>
        <v>-0.20345008994331881</v>
      </c>
      <c r="R76" s="53"/>
      <c r="S76" s="61"/>
    </row>
    <row r="77" spans="2:21" ht="15" customHeight="1" thickBot="1">
      <c r="B77" s="351"/>
      <c r="C77" s="180" t="s">
        <v>135</v>
      </c>
      <c r="D77" s="164">
        <v>-0.17238950519457652</v>
      </c>
      <c r="E77" s="147">
        <v>-0.13353720693170235</v>
      </c>
      <c r="F77" s="147">
        <v>-0.17001427575445704</v>
      </c>
      <c r="G77" s="147">
        <v>-0.35544947328136645</v>
      </c>
      <c r="H77" s="147">
        <v>-5.8295964125560484E-2</v>
      </c>
      <c r="I77" s="147">
        <v>0.38427464008859369</v>
      </c>
      <c r="J77" s="147">
        <v>8.3335804739168573E-3</v>
      </c>
      <c r="K77" s="160">
        <v>-0.17891299276883599</v>
      </c>
      <c r="L77" s="164">
        <v>-0.17638984214138642</v>
      </c>
      <c r="M77" s="147">
        <v>0.171875</v>
      </c>
      <c r="N77" s="147">
        <v>0.48242270224481154</v>
      </c>
      <c r="O77" s="147">
        <v>-1</v>
      </c>
      <c r="P77" s="172">
        <v>4</v>
      </c>
      <c r="Q77" s="176">
        <f>Q71/Q74-1</f>
        <v>-0.16454186635339774</v>
      </c>
      <c r="R77" s="53"/>
      <c r="S77" s="61"/>
    </row>
    <row r="78" spans="2:21" ht="15" customHeight="1">
      <c r="B78" s="349" t="s">
        <v>94</v>
      </c>
      <c r="C78" s="216" t="s">
        <v>144</v>
      </c>
      <c r="D78" s="217">
        <v>1550</v>
      </c>
      <c r="E78" s="218">
        <v>2300</v>
      </c>
      <c r="F78" s="218">
        <v>12000</v>
      </c>
      <c r="G78" s="218">
        <v>10500</v>
      </c>
      <c r="H78" s="218">
        <v>570</v>
      </c>
      <c r="I78" s="218">
        <v>970</v>
      </c>
      <c r="J78" s="218">
        <v>8800</v>
      </c>
      <c r="K78" s="219">
        <v>4500</v>
      </c>
      <c r="L78" s="220">
        <v>2300</v>
      </c>
      <c r="M78" s="221">
        <v>850</v>
      </c>
      <c r="N78" s="221">
        <v>550</v>
      </c>
      <c r="O78" s="221">
        <v>40</v>
      </c>
      <c r="P78" s="222">
        <v>0</v>
      </c>
      <c r="Q78" s="223">
        <f>SUM(D78,E78,F78,G78,H78,I78,J78,K78,L78,M78,N78,O78,P78)</f>
        <v>44930</v>
      </c>
      <c r="R78" s="53"/>
      <c r="S78" s="61"/>
      <c r="T78" s="67"/>
    </row>
    <row r="79" spans="2:21" ht="15" customHeight="1">
      <c r="B79" s="350"/>
      <c r="C79" s="177" t="s">
        <v>145</v>
      </c>
      <c r="D79" s="181">
        <v>1600</v>
      </c>
      <c r="E79" s="144">
        <v>2150</v>
      </c>
      <c r="F79" s="144">
        <v>11140</v>
      </c>
      <c r="G79" s="144">
        <v>8070</v>
      </c>
      <c r="H79" s="144">
        <v>520</v>
      </c>
      <c r="I79" s="144">
        <v>890</v>
      </c>
      <c r="J79" s="144">
        <v>7700</v>
      </c>
      <c r="K79" s="158">
        <v>3010</v>
      </c>
      <c r="L79" s="162">
        <v>2235</v>
      </c>
      <c r="M79" s="145">
        <v>830</v>
      </c>
      <c r="N79" s="145">
        <v>590</v>
      </c>
      <c r="O79" s="145">
        <v>35</v>
      </c>
      <c r="P79" s="170">
        <v>0</v>
      </c>
      <c r="Q79" s="174">
        <f t="shared" ref="Q79:Q81" si="9">SUM(D79,E79,F79,G79,H79,I79,J79,K79,L79,M79,N79,O79,P79)</f>
        <v>38770</v>
      </c>
      <c r="R79" s="53"/>
      <c r="S79" s="61"/>
      <c r="T79" s="67"/>
    </row>
    <row r="80" spans="2:21" ht="15" customHeight="1">
      <c r="B80" s="350"/>
      <c r="C80" s="178" t="s">
        <v>117</v>
      </c>
      <c r="D80" s="181">
        <v>1249</v>
      </c>
      <c r="E80" s="144">
        <v>1540</v>
      </c>
      <c r="F80" s="144">
        <v>9777</v>
      </c>
      <c r="G80" s="144">
        <v>8037</v>
      </c>
      <c r="H80" s="144">
        <v>483</v>
      </c>
      <c r="I80" s="144">
        <v>846</v>
      </c>
      <c r="J80" s="144">
        <v>5665</v>
      </c>
      <c r="K80" s="158">
        <v>3177</v>
      </c>
      <c r="L80" s="162">
        <v>2398</v>
      </c>
      <c r="M80" s="145">
        <v>846</v>
      </c>
      <c r="N80" s="145">
        <v>396</v>
      </c>
      <c r="O80" s="145">
        <v>22</v>
      </c>
      <c r="P80" s="170">
        <v>6.4</v>
      </c>
      <c r="Q80" s="174">
        <f t="shared" si="9"/>
        <v>34442.400000000001</v>
      </c>
      <c r="R80" s="53"/>
      <c r="S80" s="61"/>
      <c r="T80" s="67"/>
    </row>
    <row r="81" spans="2:20" ht="15" customHeight="1">
      <c r="B81" s="350"/>
      <c r="C81" s="178" t="s">
        <v>118</v>
      </c>
      <c r="D81" s="181">
        <v>1326.5</v>
      </c>
      <c r="E81" s="144">
        <v>1592.5</v>
      </c>
      <c r="F81" s="144">
        <v>10514.5</v>
      </c>
      <c r="G81" s="144">
        <v>9876</v>
      </c>
      <c r="H81" s="144">
        <v>546.5</v>
      </c>
      <c r="I81" s="144">
        <v>947</v>
      </c>
      <c r="J81" s="144">
        <v>5945</v>
      </c>
      <c r="K81" s="158">
        <v>4172</v>
      </c>
      <c r="L81" s="162">
        <v>2318</v>
      </c>
      <c r="M81" s="145">
        <v>643</v>
      </c>
      <c r="N81" s="145">
        <v>306</v>
      </c>
      <c r="O81" s="145">
        <v>26</v>
      </c>
      <c r="P81" s="170">
        <v>3.2</v>
      </c>
      <c r="Q81" s="174">
        <f t="shared" si="9"/>
        <v>38216.199999999997</v>
      </c>
      <c r="R81" s="53"/>
      <c r="S81" s="61"/>
      <c r="T81" s="67"/>
    </row>
    <row r="82" spans="2:20" ht="15" customHeight="1">
      <c r="B82" s="350"/>
      <c r="C82" s="179" t="s">
        <v>93</v>
      </c>
      <c r="D82" s="163">
        <v>-3.125E-2</v>
      </c>
      <c r="E82" s="146">
        <v>6.9767441860465018E-2</v>
      </c>
      <c r="F82" s="146">
        <v>7.719928186714542E-2</v>
      </c>
      <c r="G82" s="146">
        <v>0.3011152416356877</v>
      </c>
      <c r="H82" s="146">
        <v>9.6153846153846256E-2</v>
      </c>
      <c r="I82" s="146">
        <v>8.98876404494382E-2</v>
      </c>
      <c r="J82" s="146">
        <v>0.14285714285714279</v>
      </c>
      <c r="K82" s="159">
        <v>0.49501661129568109</v>
      </c>
      <c r="L82" s="163">
        <v>2.9082774049216997E-2</v>
      </c>
      <c r="M82" s="146">
        <v>2.4096385542168752E-2</v>
      </c>
      <c r="N82" s="146">
        <v>-6.7796610169491567E-2</v>
      </c>
      <c r="O82" s="146">
        <v>0.14285714285714279</v>
      </c>
      <c r="P82" s="171">
        <v>0</v>
      </c>
      <c r="Q82" s="175">
        <f>Q78/Q79-1</f>
        <v>0.15888573639411918</v>
      </c>
      <c r="R82" s="53"/>
      <c r="S82" s="61"/>
      <c r="T82" s="67"/>
    </row>
    <row r="83" spans="2:20" ht="15" customHeight="1">
      <c r="B83" s="350"/>
      <c r="C83" s="179" t="s">
        <v>134</v>
      </c>
      <c r="D83" s="163">
        <v>0.24099279423538822</v>
      </c>
      <c r="E83" s="146">
        <v>0.49350649350649345</v>
      </c>
      <c r="F83" s="146">
        <v>0.22737035900583003</v>
      </c>
      <c r="G83" s="146">
        <v>0.30645763344531551</v>
      </c>
      <c r="H83" s="146">
        <v>0.18012422360248448</v>
      </c>
      <c r="I83" s="146">
        <v>0.14657210401891252</v>
      </c>
      <c r="J83" s="146">
        <v>0.55339805825242716</v>
      </c>
      <c r="K83" s="159">
        <v>0.41643059490084977</v>
      </c>
      <c r="L83" s="163">
        <v>-4.0867389491242689E-2</v>
      </c>
      <c r="M83" s="146">
        <v>4.7281323877068626E-3</v>
      </c>
      <c r="N83" s="146">
        <v>0.38888888888888884</v>
      </c>
      <c r="O83" s="146">
        <v>0.81818181818181812</v>
      </c>
      <c r="P83" s="171">
        <v>-1</v>
      </c>
      <c r="Q83" s="175">
        <f>Q78/Q80-1</f>
        <v>0.30449678303486394</v>
      </c>
      <c r="R83" s="53"/>
      <c r="S83" s="61"/>
    </row>
    <row r="84" spans="2:20" ht="15" customHeight="1" thickBot="1">
      <c r="B84" s="351"/>
      <c r="C84" s="180" t="s">
        <v>135</v>
      </c>
      <c r="D84" s="164">
        <v>0.16848850358085188</v>
      </c>
      <c r="E84" s="147">
        <v>0.44427001569858704</v>
      </c>
      <c r="F84" s="147">
        <v>0.14128108802130401</v>
      </c>
      <c r="G84" s="147">
        <v>6.3183475091129981E-2</v>
      </c>
      <c r="H84" s="147">
        <v>4.3000914913083221E-2</v>
      </c>
      <c r="I84" s="147">
        <v>2.428722280887019E-2</v>
      </c>
      <c r="J84" s="147">
        <v>0.48023549201009241</v>
      </c>
      <c r="K84" s="160">
        <v>7.8619367209971314E-2</v>
      </c>
      <c r="L84" s="164">
        <v>-7.7653149266608823E-3</v>
      </c>
      <c r="M84" s="147">
        <v>0.32192846034214617</v>
      </c>
      <c r="N84" s="147">
        <v>0.79738562091503273</v>
      </c>
      <c r="O84" s="147">
        <v>0.53846153846153855</v>
      </c>
      <c r="P84" s="172">
        <v>-1</v>
      </c>
      <c r="Q84" s="176">
        <f>Q78/Q81-1</f>
        <v>0.1756794239092323</v>
      </c>
      <c r="R84" s="86"/>
      <c r="S84" s="61"/>
    </row>
    <row r="85" spans="2:20" ht="14.25" customHeight="1">
      <c r="B85" s="349" t="s">
        <v>84</v>
      </c>
      <c r="C85" s="216" t="s">
        <v>144</v>
      </c>
      <c r="D85" s="217">
        <v>4160</v>
      </c>
      <c r="E85" s="218">
        <v>800</v>
      </c>
      <c r="F85" s="218">
        <v>44000</v>
      </c>
      <c r="G85" s="218">
        <v>66000</v>
      </c>
      <c r="H85" s="218">
        <v>3600</v>
      </c>
      <c r="I85" s="218">
        <v>3200</v>
      </c>
      <c r="J85" s="218">
        <v>22800</v>
      </c>
      <c r="K85" s="219">
        <v>24500</v>
      </c>
      <c r="L85" s="220">
        <v>19500</v>
      </c>
      <c r="M85" s="221">
        <v>2000</v>
      </c>
      <c r="N85" s="221">
        <v>440</v>
      </c>
      <c r="O85" s="221">
        <v>0</v>
      </c>
      <c r="P85" s="222">
        <v>0</v>
      </c>
      <c r="Q85" s="223">
        <f>SUM(D85,E85,F85,G85,H85,I85,J85,K85,L85,M85,N85,O85,P85)</f>
        <v>191000</v>
      </c>
      <c r="R85" s="86"/>
      <c r="S85" s="61"/>
      <c r="T85" s="67"/>
    </row>
    <row r="86" spans="2:20" ht="15" customHeight="1">
      <c r="B86" s="350"/>
      <c r="C86" s="177" t="s">
        <v>145</v>
      </c>
      <c r="D86" s="181">
        <v>4160</v>
      </c>
      <c r="E86" s="144">
        <v>670</v>
      </c>
      <c r="F86" s="144">
        <v>42960</v>
      </c>
      <c r="G86" s="144">
        <v>62150</v>
      </c>
      <c r="H86" s="144">
        <v>2720</v>
      </c>
      <c r="I86" s="144">
        <v>2760</v>
      </c>
      <c r="J86" s="144">
        <v>22670</v>
      </c>
      <c r="K86" s="158">
        <v>21320</v>
      </c>
      <c r="L86" s="162">
        <v>16460</v>
      </c>
      <c r="M86" s="145">
        <v>1980</v>
      </c>
      <c r="N86" s="145">
        <v>440</v>
      </c>
      <c r="O86" s="145">
        <v>10</v>
      </c>
      <c r="P86" s="170">
        <v>10</v>
      </c>
      <c r="Q86" s="174">
        <f t="shared" ref="Q86:Q88" si="10">SUM(D86,E86,F86,G86,H86,I86,J86,K86,L86,M86,N86,O86,P86)</f>
        <v>178310</v>
      </c>
      <c r="R86" s="53"/>
      <c r="S86" s="61"/>
      <c r="T86" s="67"/>
    </row>
    <row r="87" spans="2:20" ht="15" customHeight="1">
      <c r="B87" s="350"/>
      <c r="C87" s="178" t="s">
        <v>117</v>
      </c>
      <c r="D87" s="181">
        <v>4174</v>
      </c>
      <c r="E87" s="144">
        <v>678</v>
      </c>
      <c r="F87" s="144">
        <v>46381</v>
      </c>
      <c r="G87" s="144">
        <v>64419</v>
      </c>
      <c r="H87" s="144">
        <v>3075</v>
      </c>
      <c r="I87" s="144">
        <v>4013</v>
      </c>
      <c r="J87" s="144">
        <v>24116</v>
      </c>
      <c r="K87" s="158">
        <v>23619</v>
      </c>
      <c r="L87" s="162">
        <v>17110</v>
      </c>
      <c r="M87" s="145">
        <v>2026</v>
      </c>
      <c r="N87" s="145">
        <v>584</v>
      </c>
      <c r="O87" s="145">
        <v>7.4</v>
      </c>
      <c r="P87" s="170">
        <v>35</v>
      </c>
      <c r="Q87" s="174">
        <f t="shared" si="10"/>
        <v>190237.4</v>
      </c>
      <c r="R87" s="53"/>
      <c r="S87" s="61"/>
      <c r="T87" s="67"/>
    </row>
    <row r="88" spans="2:20" ht="15" customHeight="1">
      <c r="B88" s="350"/>
      <c r="C88" s="178" t="s">
        <v>118</v>
      </c>
      <c r="D88" s="181">
        <v>4331</v>
      </c>
      <c r="E88" s="144">
        <v>514</v>
      </c>
      <c r="F88" s="144">
        <v>46898</v>
      </c>
      <c r="G88" s="144">
        <v>64194</v>
      </c>
      <c r="H88" s="144">
        <v>3210</v>
      </c>
      <c r="I88" s="144">
        <v>3649.5</v>
      </c>
      <c r="J88" s="144">
        <v>24133</v>
      </c>
      <c r="K88" s="158">
        <v>24662</v>
      </c>
      <c r="L88" s="162">
        <v>18257</v>
      </c>
      <c r="M88" s="145">
        <v>2699.5</v>
      </c>
      <c r="N88" s="145">
        <v>567</v>
      </c>
      <c r="O88" s="145">
        <v>17.7</v>
      </c>
      <c r="P88" s="170">
        <v>29.5</v>
      </c>
      <c r="Q88" s="174">
        <f t="shared" si="10"/>
        <v>193162.2</v>
      </c>
      <c r="R88" s="53"/>
      <c r="S88" s="61"/>
      <c r="T88" s="67"/>
    </row>
    <row r="89" spans="2:20" ht="15" customHeight="1">
      <c r="B89" s="350"/>
      <c r="C89" s="179" t="s">
        <v>146</v>
      </c>
      <c r="D89" s="163">
        <v>0</v>
      </c>
      <c r="E89" s="146">
        <v>0.19402985074626855</v>
      </c>
      <c r="F89" s="146">
        <v>2.4208566108007368E-2</v>
      </c>
      <c r="G89" s="146">
        <v>6.1946902654867353E-2</v>
      </c>
      <c r="H89" s="146">
        <v>0.32352941176470584</v>
      </c>
      <c r="I89" s="146">
        <v>0.15942028985507251</v>
      </c>
      <c r="J89" s="146">
        <v>5.7344508160563912E-3</v>
      </c>
      <c r="K89" s="159">
        <v>0.14915572232645413</v>
      </c>
      <c r="L89" s="163">
        <v>0.18469015795868771</v>
      </c>
      <c r="M89" s="146">
        <v>1.0101010101010166E-2</v>
      </c>
      <c r="N89" s="146">
        <v>0</v>
      </c>
      <c r="O89" s="146">
        <v>-1</v>
      </c>
      <c r="P89" s="171">
        <v>-1</v>
      </c>
      <c r="Q89" s="175">
        <f>Q85/Q86-1</f>
        <v>7.1168190230497475E-2</v>
      </c>
      <c r="R89" s="53"/>
      <c r="S89" s="61"/>
      <c r="T89" s="67"/>
    </row>
    <row r="90" spans="2:20" ht="15" customHeight="1">
      <c r="B90" s="350"/>
      <c r="C90" s="179" t="s">
        <v>134</v>
      </c>
      <c r="D90" s="163">
        <v>-3.3540967896502627E-3</v>
      </c>
      <c r="E90" s="146">
        <v>0.17994100294985249</v>
      </c>
      <c r="F90" s="146">
        <v>-5.1335676246738959E-2</v>
      </c>
      <c r="G90" s="146">
        <v>2.4542448656452276E-2</v>
      </c>
      <c r="H90" s="146">
        <v>0.1707317073170731</v>
      </c>
      <c r="I90" s="146">
        <v>-0.20259157737353606</v>
      </c>
      <c r="J90" s="146">
        <v>-5.4569580361585657E-2</v>
      </c>
      <c r="K90" s="159">
        <v>3.730047842838391E-2</v>
      </c>
      <c r="L90" s="163">
        <v>0.13968439509059039</v>
      </c>
      <c r="M90" s="146">
        <v>-1.2833168805528095E-2</v>
      </c>
      <c r="N90" s="146">
        <v>-0.24657534246575341</v>
      </c>
      <c r="O90" s="146">
        <v>-1</v>
      </c>
      <c r="P90" s="171">
        <v>-1</v>
      </c>
      <c r="Q90" s="175">
        <f>Q85/Q87-1</f>
        <v>4.0086754760104704E-3</v>
      </c>
      <c r="R90" s="53"/>
      <c r="S90" s="61"/>
    </row>
    <row r="91" spans="2:20" ht="15" customHeight="1" thickBot="1">
      <c r="B91" s="351"/>
      <c r="C91" s="180" t="s">
        <v>135</v>
      </c>
      <c r="D91" s="164">
        <v>-3.948279842992386E-2</v>
      </c>
      <c r="E91" s="147">
        <v>0.55642023346303504</v>
      </c>
      <c r="F91" s="147">
        <v>-6.1793679901061882E-2</v>
      </c>
      <c r="G91" s="147">
        <v>2.8133470417796014E-2</v>
      </c>
      <c r="H91" s="147">
        <v>0.12149532710280364</v>
      </c>
      <c r="I91" s="147">
        <v>-0.12316755719961636</v>
      </c>
      <c r="J91" s="147">
        <v>-5.5235569552065655E-2</v>
      </c>
      <c r="K91" s="160">
        <v>-6.568810315465079E-3</v>
      </c>
      <c r="L91" s="164">
        <v>6.8083474831571511E-2</v>
      </c>
      <c r="M91" s="147">
        <v>-0.25912205964067425</v>
      </c>
      <c r="N91" s="147">
        <v>-0.22398589065255736</v>
      </c>
      <c r="O91" s="147">
        <v>-1</v>
      </c>
      <c r="P91" s="172">
        <v>-1</v>
      </c>
      <c r="Q91" s="176">
        <f>Q85/Q88-1</f>
        <v>-1.1193701459188299E-2</v>
      </c>
      <c r="R91" s="87"/>
      <c r="S91" s="61"/>
    </row>
    <row r="92" spans="2:20" ht="15" customHeight="1">
      <c r="B92" s="349" t="s">
        <v>85</v>
      </c>
      <c r="C92" s="216" t="s">
        <v>144</v>
      </c>
      <c r="D92" s="217">
        <v>1150</v>
      </c>
      <c r="E92" s="218">
        <v>50</v>
      </c>
      <c r="F92" s="218">
        <v>5500</v>
      </c>
      <c r="G92" s="218">
        <v>18700</v>
      </c>
      <c r="H92" s="218">
        <v>300</v>
      </c>
      <c r="I92" s="218">
        <v>4300</v>
      </c>
      <c r="J92" s="218">
        <v>1700</v>
      </c>
      <c r="K92" s="219">
        <v>2675</v>
      </c>
      <c r="L92" s="220">
        <v>1100</v>
      </c>
      <c r="M92" s="221">
        <v>25</v>
      </c>
      <c r="N92" s="221">
        <v>5</v>
      </c>
      <c r="O92" s="221">
        <v>0</v>
      </c>
      <c r="P92" s="222">
        <v>0</v>
      </c>
      <c r="Q92" s="223">
        <f>SUM(D92,E92,F92,G92,H92,I92,J92,K92,L92,M92,N92,O92,P92)</f>
        <v>35505</v>
      </c>
      <c r="R92" s="86"/>
      <c r="S92" s="61"/>
      <c r="T92" s="67"/>
    </row>
    <row r="93" spans="2:20" ht="15" customHeight="1">
      <c r="B93" s="350"/>
      <c r="C93" s="177" t="s">
        <v>145</v>
      </c>
      <c r="D93" s="181">
        <v>1090</v>
      </c>
      <c r="E93" s="144">
        <v>60</v>
      </c>
      <c r="F93" s="144">
        <v>5230</v>
      </c>
      <c r="G93" s="144">
        <v>16990</v>
      </c>
      <c r="H93" s="144">
        <v>380</v>
      </c>
      <c r="I93" s="144">
        <v>4280</v>
      </c>
      <c r="J93" s="144">
        <v>1730</v>
      </c>
      <c r="K93" s="158">
        <v>2330</v>
      </c>
      <c r="L93" s="162">
        <v>1280</v>
      </c>
      <c r="M93" s="145">
        <v>25</v>
      </c>
      <c r="N93" s="145">
        <v>3</v>
      </c>
      <c r="O93" s="145">
        <v>0</v>
      </c>
      <c r="P93" s="170">
        <v>0</v>
      </c>
      <c r="Q93" s="174">
        <f t="shared" ref="Q93:Q95" si="11">SUM(D93,E93,F93,G93,H93,I93,J93,K93,L93,M93,N93,O93,P93)</f>
        <v>33398</v>
      </c>
      <c r="R93" s="86"/>
      <c r="S93" s="61"/>
      <c r="T93" s="67"/>
    </row>
    <row r="94" spans="2:20" ht="15" customHeight="1">
      <c r="B94" s="350"/>
      <c r="C94" s="178" t="s">
        <v>117</v>
      </c>
      <c r="D94" s="181">
        <v>942</v>
      </c>
      <c r="E94" s="144">
        <v>68</v>
      </c>
      <c r="F94" s="144">
        <v>7366</v>
      </c>
      <c r="G94" s="144">
        <v>24081</v>
      </c>
      <c r="H94" s="144">
        <v>519</v>
      </c>
      <c r="I94" s="144">
        <v>4658</v>
      </c>
      <c r="J94" s="144">
        <v>2508</v>
      </c>
      <c r="K94" s="158">
        <v>3742</v>
      </c>
      <c r="L94" s="162">
        <v>1248</v>
      </c>
      <c r="M94" s="145">
        <v>17.399999999999999</v>
      </c>
      <c r="N94" s="145">
        <v>12</v>
      </c>
      <c r="O94" s="145">
        <v>0</v>
      </c>
      <c r="P94" s="170">
        <v>0</v>
      </c>
      <c r="Q94" s="174">
        <f t="shared" si="11"/>
        <v>45161.4</v>
      </c>
      <c r="R94" s="86"/>
      <c r="S94" s="61"/>
      <c r="T94" s="67"/>
    </row>
    <row r="95" spans="2:20" ht="15" customHeight="1">
      <c r="B95" s="350"/>
      <c r="C95" s="178" t="s">
        <v>118</v>
      </c>
      <c r="D95" s="181">
        <v>1016</v>
      </c>
      <c r="E95" s="144">
        <v>70.900000000000006</v>
      </c>
      <c r="F95" s="144">
        <v>9348.5</v>
      </c>
      <c r="G95" s="144">
        <v>25170.799999999999</v>
      </c>
      <c r="H95" s="144">
        <v>621.5</v>
      </c>
      <c r="I95" s="144">
        <v>4387</v>
      </c>
      <c r="J95" s="144">
        <v>3498.5</v>
      </c>
      <c r="K95" s="158">
        <v>5210.5</v>
      </c>
      <c r="L95" s="162">
        <v>1185.5</v>
      </c>
      <c r="M95" s="145">
        <v>44.7</v>
      </c>
      <c r="N95" s="145">
        <v>15.5</v>
      </c>
      <c r="O95" s="145">
        <v>0</v>
      </c>
      <c r="P95" s="170">
        <v>4</v>
      </c>
      <c r="Q95" s="174">
        <f t="shared" si="11"/>
        <v>50573.399999999994</v>
      </c>
      <c r="R95" s="86"/>
      <c r="S95" s="61"/>
      <c r="T95" s="67"/>
    </row>
    <row r="96" spans="2:20" ht="15" customHeight="1">
      <c r="B96" s="350"/>
      <c r="C96" s="179" t="s">
        <v>146</v>
      </c>
      <c r="D96" s="163">
        <v>5.504587155963292E-2</v>
      </c>
      <c r="E96" s="146">
        <v>-0.16666666666666663</v>
      </c>
      <c r="F96" s="146">
        <v>5.1625239005736123E-2</v>
      </c>
      <c r="G96" s="146">
        <v>0.10064743967039425</v>
      </c>
      <c r="H96" s="146">
        <v>-0.21052631578947367</v>
      </c>
      <c r="I96" s="146">
        <v>4.6728971962617383E-3</v>
      </c>
      <c r="J96" s="146">
        <v>-1.7341040462427793E-2</v>
      </c>
      <c r="K96" s="159">
        <v>0.14806866952789699</v>
      </c>
      <c r="L96" s="163">
        <v>-0.140625</v>
      </c>
      <c r="M96" s="146">
        <v>0</v>
      </c>
      <c r="N96" s="146">
        <v>0.66666666666666674</v>
      </c>
      <c r="O96" s="146">
        <v>0</v>
      </c>
      <c r="P96" s="171">
        <v>0</v>
      </c>
      <c r="Q96" s="175">
        <f>Q92/Q93-1</f>
        <v>6.3087610036529185E-2</v>
      </c>
      <c r="R96" s="53"/>
      <c r="S96" s="61"/>
      <c r="T96" s="67"/>
    </row>
    <row r="97" spans="2:19" ht="15" customHeight="1">
      <c r="B97" s="350"/>
      <c r="C97" s="179" t="s">
        <v>134</v>
      </c>
      <c r="D97" s="163">
        <v>0.22080679405520165</v>
      </c>
      <c r="E97" s="146">
        <v>-0.26470588235294112</v>
      </c>
      <c r="F97" s="146">
        <v>-0.25332609285908225</v>
      </c>
      <c r="G97" s="146">
        <v>-0.22345417549105107</v>
      </c>
      <c r="H97" s="146">
        <v>-0.4219653179190751</v>
      </c>
      <c r="I97" s="146">
        <v>-7.6857020180334912E-2</v>
      </c>
      <c r="J97" s="146">
        <v>-0.32216905901116433</v>
      </c>
      <c r="K97" s="159">
        <v>-0.28514163548904325</v>
      </c>
      <c r="L97" s="163">
        <v>-0.11858974358974361</v>
      </c>
      <c r="M97" s="146">
        <v>0.43678160919540243</v>
      </c>
      <c r="N97" s="146">
        <v>-0.58333333333333326</v>
      </c>
      <c r="O97" s="146">
        <v>0</v>
      </c>
      <c r="P97" s="171">
        <v>0</v>
      </c>
      <c r="Q97" s="175">
        <f>Q92/Q94-1</f>
        <v>-0.21381976643771006</v>
      </c>
      <c r="R97" s="53"/>
      <c r="S97" s="61"/>
    </row>
    <row r="98" spans="2:19" ht="15" customHeight="1" thickBot="1">
      <c r="B98" s="353"/>
      <c r="C98" s="180" t="s">
        <v>135</v>
      </c>
      <c r="D98" s="164">
        <v>0.13188976377952755</v>
      </c>
      <c r="E98" s="147">
        <v>-0.29478138222849093</v>
      </c>
      <c r="F98" s="147">
        <v>-0.4116703214419426</v>
      </c>
      <c r="G98" s="147">
        <v>-0.25707565909704899</v>
      </c>
      <c r="H98" s="147">
        <v>-0.51729686242960582</v>
      </c>
      <c r="I98" s="147">
        <v>-1.983131980852515E-2</v>
      </c>
      <c r="J98" s="147">
        <v>-0.51407746176932978</v>
      </c>
      <c r="K98" s="160">
        <v>-0.48661356875539774</v>
      </c>
      <c r="L98" s="164">
        <v>-7.2121467735132838E-2</v>
      </c>
      <c r="M98" s="147">
        <v>-0.4407158836689038</v>
      </c>
      <c r="N98" s="147">
        <v>-0.67741935483870974</v>
      </c>
      <c r="O98" s="147">
        <v>0</v>
      </c>
      <c r="P98" s="172">
        <v>-1</v>
      </c>
      <c r="Q98" s="176">
        <f>Q92/Q95-1</f>
        <v>-0.29795109682164922</v>
      </c>
      <c r="R98" s="53"/>
      <c r="S98" s="61"/>
    </row>
    <row r="99" spans="2:19" ht="16.5" customHeight="1">
      <c r="B99" s="44" t="s">
        <v>148</v>
      </c>
      <c r="C99" s="39"/>
      <c r="D99" s="40"/>
      <c r="E99" s="40"/>
      <c r="F99" s="40"/>
      <c r="G99" s="40"/>
      <c r="H99" s="40"/>
      <c r="I99" s="40"/>
      <c r="J99" s="40"/>
      <c r="K99" s="40"/>
      <c r="L99" s="41"/>
      <c r="M99" s="41"/>
      <c r="N99" s="41"/>
      <c r="O99" s="41"/>
      <c r="P99" s="41"/>
      <c r="Q99" s="91"/>
      <c r="S99" s="61"/>
    </row>
    <row r="100" spans="2:19" ht="15" customHeight="1">
      <c r="B100" s="44" t="s">
        <v>143</v>
      </c>
      <c r="S100" s="61"/>
    </row>
    <row r="101" spans="2:19" ht="13.5" customHeight="1">
      <c r="B101" s="43"/>
      <c r="S101" s="61"/>
    </row>
    <row r="102" spans="2:19" ht="15" customHeight="1">
      <c r="B102" s="44"/>
      <c r="Q102" s="92"/>
      <c r="S102" s="61"/>
    </row>
    <row r="103" spans="2:19" ht="13.5" customHeight="1">
      <c r="B103" s="44"/>
      <c r="C103" s="44"/>
      <c r="S103" s="61"/>
    </row>
    <row r="104" spans="2:19" ht="15" customHeight="1">
      <c r="S104" s="61"/>
    </row>
    <row r="105" spans="2:19" ht="13.5" customHeight="1">
      <c r="S105" s="61"/>
    </row>
    <row r="106" spans="2:19" ht="13.5" customHeight="1">
      <c r="S106" s="61"/>
    </row>
    <row r="107" spans="2:19" ht="13.5" customHeight="1">
      <c r="S107" s="61"/>
    </row>
    <row r="108" spans="2:19" ht="13.5" customHeight="1">
      <c r="S108" s="61"/>
    </row>
    <row r="109" spans="2:19" ht="13.5" customHeight="1">
      <c r="S109" s="61"/>
    </row>
    <row r="110" spans="2:19" ht="14.25" customHeight="1">
      <c r="S110" s="61"/>
    </row>
    <row r="111" spans="2:19" ht="19.5" customHeight="1">
      <c r="S111" s="61"/>
    </row>
    <row r="112" spans="2:19">
      <c r="S112" s="61"/>
    </row>
    <row r="113" spans="19:19">
      <c r="S113" s="61"/>
    </row>
    <row r="114" spans="19:19">
      <c r="S114" s="61"/>
    </row>
    <row r="115" spans="19:19">
      <c r="S115" s="61"/>
    </row>
    <row r="116" spans="19:19">
      <c r="S116" s="61"/>
    </row>
    <row r="117" spans="19:19">
      <c r="S117" s="61"/>
    </row>
    <row r="118" spans="19:19">
      <c r="S118" s="61"/>
    </row>
    <row r="119" spans="19:19">
      <c r="S119" s="61"/>
    </row>
    <row r="120" spans="19:19">
      <c r="S120" s="61"/>
    </row>
    <row r="121" spans="19:19">
      <c r="S121" s="61"/>
    </row>
    <row r="122" spans="19:19" ht="13.4" customHeight="1">
      <c r="S122" s="61"/>
    </row>
    <row r="123" spans="19:19">
      <c r="S123" s="61"/>
    </row>
    <row r="124" spans="19:19">
      <c r="S124" s="61"/>
    </row>
    <row r="125" spans="19:19">
      <c r="S125" s="61"/>
    </row>
    <row r="126" spans="19:19">
      <c r="S126" s="61"/>
    </row>
    <row r="127" spans="19:19">
      <c r="S127" s="61"/>
    </row>
    <row r="128" spans="19:19">
      <c r="S128" s="61"/>
    </row>
    <row r="129" spans="19:19">
      <c r="S129" s="61"/>
    </row>
    <row r="130" spans="19:19">
      <c r="S130" s="61"/>
    </row>
    <row r="131" spans="19:19">
      <c r="S131" s="61"/>
    </row>
    <row r="132" spans="19:19">
      <c r="S132" s="61"/>
    </row>
    <row r="133" spans="19:19">
      <c r="S133" s="61"/>
    </row>
    <row r="134" spans="19:19">
      <c r="S134" s="61"/>
    </row>
    <row r="135" spans="19:19">
      <c r="S135" s="61"/>
    </row>
    <row r="136" spans="19:19">
      <c r="S136" s="61"/>
    </row>
    <row r="137" spans="19:19">
      <c r="S137" s="61"/>
    </row>
    <row r="138" spans="19:19">
      <c r="S138" s="61"/>
    </row>
    <row r="139" spans="19:19">
      <c r="S139" s="61"/>
    </row>
  </sheetData>
  <sheetProtection selectLockedCells="1" selectUnlockedCells="1"/>
  <mergeCells count="13">
    <mergeCell ref="B92:B98"/>
    <mergeCell ref="B50:B56"/>
    <mergeCell ref="B57:B63"/>
    <mergeCell ref="B64:B70"/>
    <mergeCell ref="B71:B77"/>
    <mergeCell ref="B78:B84"/>
    <mergeCell ref="B85:B91"/>
    <mergeCell ref="B43:B49"/>
    <mergeCell ref="A1:M1"/>
    <mergeCell ref="B15:B21"/>
    <mergeCell ref="B22:B28"/>
    <mergeCell ref="B29:B35"/>
    <mergeCell ref="B36:B42"/>
  </mergeCells>
  <hyperlinks>
    <hyperlink ref="T1" location="'Sommaire&amp;Méthodo'!A1" display="Retour Sommaire" xr:uid="{00000000-0004-0000-0300-000000000000}"/>
  </hyperlinks>
  <pageMargins left="0.74803149606299213" right="0.74803149606299213" top="0.98425196850393704" bottom="0.98425196850393704" header="0.51181102362204722" footer="0.51181102362204722"/>
  <pageSetup paperSize="9" firstPageNumber="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6DEFD-5D73-434C-8B74-7AFEEB7F0922}">
  <dimension ref="A1:AA72"/>
  <sheetViews>
    <sheetView showGridLines="0" topLeftCell="A28" zoomScale="98" zoomScaleNormal="98" workbookViewId="0">
      <selection activeCell="P57" sqref="P57"/>
    </sheetView>
  </sheetViews>
  <sheetFormatPr baseColWidth="10" defaultColWidth="11" defaultRowHeight="16"/>
  <cols>
    <col min="1" max="1" width="11.453125" style="285" customWidth="1"/>
    <col min="2" max="2" width="10.453125" style="285" customWidth="1"/>
    <col min="3" max="4" width="11.1796875" style="285" customWidth="1"/>
    <col min="5" max="5" width="10.81640625" style="285" customWidth="1"/>
    <col min="6" max="6" width="13.1796875" style="28" customWidth="1"/>
    <col min="7" max="10" width="11" style="28" customWidth="1"/>
    <col min="11" max="11" width="12" style="28" customWidth="1"/>
    <col min="12" max="13" width="11.453125" style="28" customWidth="1"/>
    <col min="14" max="16384" width="11" style="28"/>
  </cols>
  <sheetData>
    <row r="1" spans="1:27">
      <c r="R1" s="143" t="s">
        <v>113</v>
      </c>
    </row>
    <row r="6" spans="1:27" s="288" customFormat="1" ht="18.5">
      <c r="A6" s="286"/>
      <c r="B6" s="286"/>
      <c r="C6" s="287"/>
      <c r="D6" s="287"/>
      <c r="E6" s="287"/>
    </row>
    <row r="7" spans="1:27" s="288" customFormat="1" ht="18.5">
      <c r="A7" s="286" t="s">
        <v>52</v>
      </c>
      <c r="B7" s="286"/>
      <c r="C7" s="287"/>
      <c r="D7" s="287"/>
      <c r="E7" s="287"/>
    </row>
    <row r="9" spans="1:27" s="289" customFormat="1" ht="18.5">
      <c r="A9" s="354" t="s">
        <v>53</v>
      </c>
      <c r="B9" s="354"/>
      <c r="C9" s="354"/>
      <c r="D9" s="354"/>
      <c r="E9" s="354"/>
      <c r="F9" s="354"/>
      <c r="H9" s="90"/>
    </row>
    <row r="10" spans="1:27" s="289" customFormat="1" ht="12.75" customHeight="1" thickBot="1">
      <c r="A10" s="290"/>
      <c r="B10" s="290"/>
      <c r="C10" s="290"/>
      <c r="D10" s="290"/>
      <c r="E10" s="290"/>
    </row>
    <row r="11" spans="1:27" s="289" customFormat="1" ht="31.5" customHeight="1" thickTop="1" thickBot="1">
      <c r="A11" s="291" t="s">
        <v>66</v>
      </c>
      <c r="B11" s="280" t="s">
        <v>156</v>
      </c>
      <c r="C11" s="281" t="s">
        <v>95</v>
      </c>
      <c r="D11" s="281" t="s">
        <v>157</v>
      </c>
      <c r="E11" s="282" t="s">
        <v>158</v>
      </c>
      <c r="F11" s="292"/>
      <c r="G11" s="292"/>
      <c r="H11" s="292"/>
      <c r="I11" s="292"/>
      <c r="J11" s="292"/>
      <c r="K11" s="292"/>
    </row>
    <row r="12" spans="1:27" s="289" customFormat="1" ht="13" thickTop="1">
      <c r="A12" s="293" t="s">
        <v>54</v>
      </c>
      <c r="B12" s="294">
        <v>238.41756073781295</v>
      </c>
      <c r="C12" s="294">
        <v>219.18181818181819</v>
      </c>
      <c r="D12" s="294">
        <v>196.46</v>
      </c>
      <c r="E12" s="295">
        <f t="shared" ref="E12:E20" si="0">D12/C12-1</f>
        <v>-0.10366652841144752</v>
      </c>
      <c r="F12" s="296"/>
      <c r="G12" s="297"/>
      <c r="H12" s="297"/>
      <c r="I12" s="297"/>
      <c r="J12" s="297"/>
      <c r="K12" s="297"/>
      <c r="L12" s="297"/>
      <c r="M12" s="297"/>
    </row>
    <row r="13" spans="1:27" s="289" customFormat="1" ht="12.5">
      <c r="A13" s="298" t="s">
        <v>55</v>
      </c>
      <c r="B13" s="299">
        <v>238.2852538163591</v>
      </c>
      <c r="C13" s="299">
        <v>208.43000000000004</v>
      </c>
      <c r="D13" s="299">
        <v>195.29</v>
      </c>
      <c r="E13" s="300">
        <f t="shared" si="0"/>
        <v>-6.304274816485167E-2</v>
      </c>
      <c r="F13" s="296"/>
      <c r="G13" s="297"/>
      <c r="H13" s="297"/>
      <c r="I13" s="297"/>
      <c r="J13" s="297"/>
      <c r="K13" s="297"/>
      <c r="L13" s="297"/>
      <c r="M13" s="297"/>
    </row>
    <row r="14" spans="1:27" s="289" customFormat="1" ht="12.5">
      <c r="A14" s="298" t="s">
        <v>56</v>
      </c>
      <c r="B14" s="299">
        <v>242.58406320346324</v>
      </c>
      <c r="C14" s="299">
        <v>214.64380952380955</v>
      </c>
      <c r="D14" s="301">
        <v>188.23</v>
      </c>
      <c r="E14" s="300">
        <f t="shared" si="0"/>
        <v>-0.12305879951725129</v>
      </c>
      <c r="F14" s="296"/>
      <c r="G14" s="297"/>
      <c r="H14" s="297"/>
      <c r="I14" s="297"/>
      <c r="J14" s="297"/>
      <c r="K14" s="297"/>
      <c r="L14" s="297"/>
      <c r="M14" s="297"/>
      <c r="P14" s="302"/>
      <c r="Q14" s="302"/>
      <c r="R14" s="302"/>
      <c r="S14" s="302"/>
      <c r="T14" s="302"/>
      <c r="U14" s="302"/>
      <c r="V14" s="302"/>
      <c r="W14" s="302"/>
      <c r="X14" s="302"/>
      <c r="Y14" s="302"/>
      <c r="Z14" s="302"/>
      <c r="AA14" s="302"/>
    </row>
    <row r="15" spans="1:27" s="289" customFormat="1" ht="12.5">
      <c r="A15" s="298" t="s">
        <v>57</v>
      </c>
      <c r="B15" s="299">
        <v>253.78057759103643</v>
      </c>
      <c r="C15" s="299">
        <v>223.77500000000001</v>
      </c>
      <c r="D15" s="299">
        <v>187.63</v>
      </c>
      <c r="E15" s="300">
        <f t="shared" si="0"/>
        <v>-0.16152385208356612</v>
      </c>
      <c r="F15" s="303"/>
      <c r="G15" s="297"/>
      <c r="H15" s="297"/>
      <c r="I15" s="297"/>
      <c r="J15" s="297"/>
      <c r="K15" s="297"/>
      <c r="L15" s="297"/>
      <c r="M15" s="297"/>
    </row>
    <row r="16" spans="1:27" s="289" customFormat="1" ht="12.5">
      <c r="A16" s="298" t="s">
        <v>58</v>
      </c>
      <c r="B16" s="299">
        <v>252.75763157894738</v>
      </c>
      <c r="C16" s="299">
        <v>217.42500000000001</v>
      </c>
      <c r="D16" s="299">
        <v>189.3</v>
      </c>
      <c r="E16" s="300">
        <f t="shared" si="0"/>
        <v>-0.12935494998275265</v>
      </c>
      <c r="F16" s="296"/>
      <c r="G16" s="297"/>
      <c r="H16" s="297"/>
      <c r="I16" s="297"/>
      <c r="J16" s="297"/>
      <c r="K16" s="297"/>
      <c r="L16" s="297"/>
      <c r="M16" s="297"/>
    </row>
    <row r="17" spans="1:27" s="289" customFormat="1" ht="12.5">
      <c r="A17" s="298" t="s">
        <v>59</v>
      </c>
      <c r="B17" s="299">
        <v>246.96109502262442</v>
      </c>
      <c r="C17" s="299">
        <v>225.55</v>
      </c>
      <c r="D17" s="299">
        <v>185.95</v>
      </c>
      <c r="E17" s="300">
        <f t="shared" si="0"/>
        <v>-0.1755708268676569</v>
      </c>
      <c r="F17" s="303"/>
      <c r="G17" s="297"/>
      <c r="H17" s="297"/>
      <c r="I17" s="297"/>
      <c r="J17" s="297"/>
      <c r="K17" s="297"/>
      <c r="L17" s="297"/>
      <c r="M17" s="297"/>
    </row>
    <row r="18" spans="1:27" s="289" customFormat="1" ht="13" customHeight="1">
      <c r="A18" s="298" t="s">
        <v>60</v>
      </c>
      <c r="B18" s="299">
        <v>244.57358450046686</v>
      </c>
      <c r="C18" s="299">
        <v>224.35888888888891</v>
      </c>
      <c r="D18" s="299">
        <v>187.57</v>
      </c>
      <c r="E18" s="300">
        <f t="shared" si="0"/>
        <v>-0.16397339579938897</v>
      </c>
      <c r="F18" s="303"/>
      <c r="G18" s="297"/>
      <c r="H18" s="297"/>
      <c r="I18" s="297"/>
      <c r="J18" s="297"/>
      <c r="K18" s="297"/>
      <c r="L18" s="297"/>
      <c r="M18" s="297"/>
    </row>
    <row r="19" spans="1:27" s="289" customFormat="1" ht="13" customHeight="1">
      <c r="A19" s="298" t="s">
        <v>61</v>
      </c>
      <c r="B19" s="299">
        <v>240.87298421052628</v>
      </c>
      <c r="C19" s="299">
        <v>224.84299999999993</v>
      </c>
      <c r="D19" s="299">
        <v>188.75</v>
      </c>
      <c r="E19" s="300">
        <f t="shared" si="0"/>
        <v>-0.16052534435139165</v>
      </c>
      <c r="F19" s="303"/>
      <c r="G19" s="297"/>
      <c r="H19" s="297"/>
      <c r="I19" s="297"/>
      <c r="J19" s="297"/>
      <c r="K19" s="297"/>
      <c r="L19" s="297"/>
      <c r="M19" s="297"/>
    </row>
    <row r="20" spans="1:27" s="289" customFormat="1" ht="13" customHeight="1">
      <c r="A20" s="298" t="s">
        <v>62</v>
      </c>
      <c r="B20" s="299">
        <v>251.50572408026756</v>
      </c>
      <c r="C20" s="299">
        <v>215.52500000000003</v>
      </c>
      <c r="D20" s="299">
        <v>197</v>
      </c>
      <c r="E20" s="300">
        <f t="shared" si="0"/>
        <v>-8.5952905695395154E-2</v>
      </c>
      <c r="F20" s="303"/>
      <c r="G20" s="297"/>
      <c r="H20" s="297"/>
      <c r="I20" s="297"/>
      <c r="J20" s="297"/>
      <c r="K20" s="297"/>
      <c r="L20" s="297"/>
      <c r="M20" s="296"/>
    </row>
    <row r="21" spans="1:27" s="289" customFormat="1" ht="13" customHeight="1">
      <c r="A21" s="298" t="s">
        <v>63</v>
      </c>
      <c r="B21" s="299">
        <v>248.99460401002506</v>
      </c>
      <c r="C21" s="299">
        <v>206.25078947368422</v>
      </c>
      <c r="D21" s="299"/>
      <c r="E21" s="300"/>
      <c r="F21" s="297"/>
      <c r="G21" s="297"/>
      <c r="H21" s="297"/>
      <c r="I21" s="297"/>
      <c r="J21" s="297"/>
      <c r="K21" s="297"/>
      <c r="L21" s="297"/>
      <c r="M21" s="297"/>
      <c r="P21" s="304"/>
      <c r="Q21" s="304"/>
      <c r="R21" s="304"/>
      <c r="S21" s="304"/>
      <c r="T21" s="304"/>
      <c r="U21" s="304"/>
      <c r="V21" s="304"/>
      <c r="W21" s="304"/>
      <c r="X21" s="304"/>
      <c r="Y21" s="304"/>
      <c r="Z21" s="304"/>
      <c r="AA21" s="304"/>
    </row>
    <row r="22" spans="1:27" s="289" customFormat="1" ht="13" customHeight="1">
      <c r="A22" s="298" t="s">
        <v>64</v>
      </c>
      <c r="B22" s="299">
        <v>253.65218295739351</v>
      </c>
      <c r="C22" s="299">
        <v>192.38444444444445</v>
      </c>
      <c r="D22" s="299"/>
      <c r="E22" s="300"/>
      <c r="F22" s="296"/>
      <c r="G22" s="297"/>
      <c r="H22" s="297"/>
      <c r="I22" s="297"/>
      <c r="J22" s="297"/>
      <c r="K22" s="297"/>
      <c r="L22" s="297"/>
      <c r="M22" s="297"/>
    </row>
    <row r="23" spans="1:27" s="289" customFormat="1" ht="13" customHeight="1" thickBot="1">
      <c r="A23" s="305" t="s">
        <v>65</v>
      </c>
      <c r="B23" s="306">
        <v>249.53438585825251</v>
      </c>
      <c r="C23" s="306">
        <v>194.76444444444445</v>
      </c>
      <c r="D23" s="306"/>
      <c r="E23" s="306"/>
      <c r="F23" s="297"/>
      <c r="G23" s="297"/>
      <c r="H23" s="297"/>
      <c r="I23" s="297"/>
      <c r="J23" s="297"/>
      <c r="K23" s="297"/>
      <c r="L23" s="297"/>
      <c r="M23" s="297"/>
    </row>
    <row r="24" spans="1:27" ht="16.5" thickTop="1">
      <c r="A24" s="307" t="s">
        <v>96</v>
      </c>
      <c r="B24" s="308"/>
      <c r="C24" s="307"/>
      <c r="D24" s="307"/>
      <c r="E24" s="307"/>
      <c r="F24" s="309"/>
      <c r="G24" s="310"/>
      <c r="H24" s="310"/>
      <c r="I24" s="310"/>
      <c r="J24" s="310"/>
      <c r="K24" s="310"/>
      <c r="P24" s="304"/>
      <c r="Q24" s="311"/>
      <c r="R24" s="304"/>
      <c r="S24" s="304"/>
      <c r="T24" s="304"/>
      <c r="U24" s="304"/>
      <c r="V24" s="304"/>
      <c r="W24" s="304"/>
      <c r="X24" s="304"/>
      <c r="Y24" s="304"/>
      <c r="Z24" s="304"/>
      <c r="AA24" s="304"/>
    </row>
    <row r="25" spans="1:27">
      <c r="A25" s="307"/>
      <c r="B25" s="307"/>
      <c r="C25" s="307"/>
      <c r="D25" s="307"/>
      <c r="E25" s="307"/>
      <c r="F25" s="310"/>
      <c r="G25" s="310" t="s">
        <v>96</v>
      </c>
      <c r="H25" s="310"/>
      <c r="I25" s="310"/>
      <c r="J25" s="310"/>
      <c r="K25" s="310"/>
      <c r="P25" s="304"/>
      <c r="Q25" s="311"/>
    </row>
    <row r="26" spans="1:27" ht="24" customHeight="1">
      <c r="A26" s="307"/>
      <c r="B26" s="307"/>
      <c r="C26" s="307"/>
      <c r="D26" s="307"/>
      <c r="E26" s="307"/>
      <c r="F26" s="310"/>
      <c r="G26" s="310"/>
      <c r="H26" s="310"/>
      <c r="I26" s="310"/>
      <c r="J26" s="310"/>
      <c r="K26" s="310"/>
      <c r="P26" s="304"/>
      <c r="Q26" s="311"/>
    </row>
    <row r="27" spans="1:27" ht="27.65" customHeight="1">
      <c r="A27" s="355" t="s">
        <v>101</v>
      </c>
      <c r="B27" s="355"/>
      <c r="C27" s="355"/>
      <c r="D27" s="355"/>
      <c r="E27" s="355"/>
      <c r="F27" s="355"/>
      <c r="G27" s="310"/>
      <c r="H27" s="310"/>
      <c r="I27" s="310"/>
      <c r="J27" s="310"/>
      <c r="K27" s="310"/>
      <c r="P27" s="304"/>
      <c r="Q27" s="311"/>
    </row>
    <row r="28" spans="1:27" ht="14" thickBot="1">
      <c r="A28" s="308"/>
      <c r="B28" s="308"/>
      <c r="C28" s="308"/>
      <c r="D28" s="308"/>
      <c r="E28" s="308"/>
      <c r="F28" s="310"/>
      <c r="G28" s="310"/>
      <c r="H28" s="310"/>
      <c r="I28" s="310"/>
      <c r="J28" s="310"/>
      <c r="K28" s="310"/>
      <c r="P28" s="304"/>
      <c r="Q28" s="311"/>
    </row>
    <row r="29" spans="1:27" ht="33.5" customHeight="1" thickTop="1" thickBot="1">
      <c r="A29" s="291" t="s">
        <v>66</v>
      </c>
      <c r="B29" s="280" t="s">
        <v>156</v>
      </c>
      <c r="C29" s="281" t="s">
        <v>95</v>
      </c>
      <c r="D29" s="281" t="s">
        <v>157</v>
      </c>
      <c r="E29" s="282" t="s">
        <v>158</v>
      </c>
      <c r="F29" s="310"/>
      <c r="G29" s="310"/>
      <c r="H29" s="310"/>
      <c r="I29" s="310"/>
      <c r="J29" s="310"/>
      <c r="K29" s="310"/>
      <c r="P29" s="304"/>
      <c r="Q29" s="311"/>
    </row>
    <row r="30" spans="1:27" ht="14" thickTop="1">
      <c r="A30" s="293" t="s">
        <v>54</v>
      </c>
      <c r="B30" s="312">
        <v>313.39999999999998</v>
      </c>
      <c r="C30" s="312">
        <v>297.94</v>
      </c>
      <c r="D30" s="312">
        <v>277.5</v>
      </c>
      <c r="E30" s="25">
        <f t="shared" ref="E30:E38" si="1">D30/C30-1</f>
        <v>-6.8604416996710715E-2</v>
      </c>
      <c r="F30" s="49"/>
      <c r="G30" s="310"/>
      <c r="H30" s="310"/>
      <c r="I30" s="310"/>
      <c r="J30" s="310"/>
      <c r="K30" s="310"/>
      <c r="P30" s="304"/>
      <c r="Q30" s="311"/>
    </row>
    <row r="31" spans="1:27" ht="13.5">
      <c r="A31" s="298" t="s">
        <v>55</v>
      </c>
      <c r="B31" s="301">
        <v>341.71</v>
      </c>
      <c r="C31" s="301">
        <v>270</v>
      </c>
      <c r="D31" s="301">
        <v>279.29000000000002</v>
      </c>
      <c r="E31" s="26">
        <f t="shared" si="1"/>
        <v>3.4407407407407442E-2</v>
      </c>
      <c r="F31" s="49"/>
      <c r="G31" s="310"/>
      <c r="H31" s="310"/>
      <c r="I31" s="310"/>
      <c r="J31" s="310"/>
      <c r="K31" s="310"/>
      <c r="P31" s="304"/>
      <c r="Q31" s="311"/>
    </row>
    <row r="32" spans="1:27" ht="13.5">
      <c r="A32" s="298" t="s">
        <v>56</v>
      </c>
      <c r="B32" s="301">
        <v>393.93</v>
      </c>
      <c r="C32" s="301">
        <v>292.67</v>
      </c>
      <c r="D32" s="301">
        <v>270.01</v>
      </c>
      <c r="E32" s="26">
        <f t="shared" si="1"/>
        <v>-7.742508627464384E-2</v>
      </c>
      <c r="F32" s="89"/>
      <c r="G32" s="310"/>
      <c r="H32" s="310"/>
      <c r="I32" s="310"/>
      <c r="J32" s="310"/>
      <c r="K32" s="310"/>
      <c r="P32" s="304"/>
      <c r="Q32" s="311"/>
    </row>
    <row r="33" spans="1:17" ht="13.5">
      <c r="A33" s="298" t="s">
        <v>57</v>
      </c>
      <c r="B33" s="301">
        <v>388.27</v>
      </c>
      <c r="C33" s="301">
        <v>299.23</v>
      </c>
      <c r="D33" s="301">
        <v>253.55</v>
      </c>
      <c r="E33" s="26">
        <f t="shared" si="1"/>
        <v>-0.15265849012465327</v>
      </c>
      <c r="F33" s="313"/>
      <c r="G33" s="310"/>
      <c r="H33" s="310"/>
      <c r="I33" s="310"/>
      <c r="J33" s="310"/>
      <c r="K33" s="310"/>
      <c r="P33" s="304"/>
      <c r="Q33" s="311"/>
    </row>
    <row r="34" spans="1:17" ht="13.5">
      <c r="A34" s="298" t="s">
        <v>58</v>
      </c>
      <c r="B34" s="301">
        <v>387.94</v>
      </c>
      <c r="C34" s="301">
        <v>303.92</v>
      </c>
      <c r="D34" s="301">
        <v>261.5</v>
      </c>
      <c r="E34" s="26">
        <f t="shared" si="1"/>
        <v>-0.13957620426428008</v>
      </c>
      <c r="F34" s="89"/>
      <c r="G34" s="310"/>
      <c r="H34" s="310"/>
      <c r="I34" s="310"/>
      <c r="J34" s="310"/>
      <c r="K34" s="310"/>
      <c r="P34" s="304"/>
      <c r="Q34" s="311"/>
    </row>
    <row r="35" spans="1:17" ht="13.5">
      <c r="A35" s="298" t="s">
        <v>59</v>
      </c>
      <c r="B35" s="301">
        <v>394.62</v>
      </c>
      <c r="C35" s="301">
        <v>297.5</v>
      </c>
      <c r="D35" s="301">
        <v>255.76</v>
      </c>
      <c r="E35" s="26">
        <f t="shared" si="1"/>
        <v>-0.14030252100840335</v>
      </c>
      <c r="F35" s="313"/>
      <c r="G35" s="310"/>
      <c r="H35" s="310"/>
      <c r="I35" s="310"/>
      <c r="J35" s="310"/>
      <c r="K35" s="310"/>
      <c r="P35" s="304"/>
      <c r="Q35" s="311"/>
    </row>
    <row r="36" spans="1:17" ht="13.5">
      <c r="A36" s="298" t="s">
        <v>60</v>
      </c>
      <c r="B36" s="301">
        <v>380.86</v>
      </c>
      <c r="C36" s="301">
        <v>299.56</v>
      </c>
      <c r="D36" s="301">
        <v>248.9</v>
      </c>
      <c r="E36" s="26">
        <f t="shared" si="1"/>
        <v>-0.16911470156229136</v>
      </c>
      <c r="F36" s="313"/>
      <c r="G36" s="310"/>
      <c r="H36" s="310"/>
      <c r="I36" s="310"/>
      <c r="J36" s="310"/>
      <c r="K36" s="310"/>
      <c r="P36" s="304"/>
    </row>
    <row r="37" spans="1:17" ht="13.5">
      <c r="A37" s="298" t="s">
        <v>61</v>
      </c>
      <c r="B37" s="301">
        <v>343.04</v>
      </c>
      <c r="C37" s="301">
        <v>302.64</v>
      </c>
      <c r="D37" s="301">
        <v>248</v>
      </c>
      <c r="E37" s="26">
        <f t="shared" si="1"/>
        <v>-0.18054454136928355</v>
      </c>
      <c r="F37" s="314"/>
      <c r="G37" s="310"/>
      <c r="H37" s="310"/>
      <c r="I37" s="310"/>
      <c r="J37" s="310"/>
      <c r="K37" s="310"/>
    </row>
    <row r="38" spans="1:17" ht="13.5">
      <c r="A38" s="298" t="s">
        <v>62</v>
      </c>
      <c r="B38" s="301">
        <v>371.03</v>
      </c>
      <c r="C38" s="301">
        <v>303.32</v>
      </c>
      <c r="D38" s="301">
        <v>253.71</v>
      </c>
      <c r="E38" s="26">
        <f t="shared" si="1"/>
        <v>-0.16355663985230118</v>
      </c>
      <c r="F38" s="313"/>
      <c r="G38" s="310"/>
      <c r="H38" s="310"/>
      <c r="I38" s="310"/>
      <c r="J38" s="310"/>
      <c r="K38" s="310"/>
    </row>
    <row r="39" spans="1:17" ht="13.5">
      <c r="A39" s="298" t="s">
        <v>63</v>
      </c>
      <c r="B39" s="301">
        <v>353.51</v>
      </c>
      <c r="C39" s="301">
        <v>293.25</v>
      </c>
      <c r="D39" s="301"/>
      <c r="E39" s="26"/>
      <c r="F39" s="89"/>
      <c r="G39" s="310"/>
      <c r="H39" s="310"/>
      <c r="I39" s="310"/>
      <c r="J39" s="310"/>
      <c r="K39" s="310"/>
    </row>
    <row r="40" spans="1:17" ht="13.5">
      <c r="A40" s="298" t="s">
        <v>64</v>
      </c>
      <c r="B40" s="301">
        <v>328.58</v>
      </c>
      <c r="C40" s="301"/>
      <c r="D40" s="301"/>
      <c r="E40" s="26"/>
      <c r="F40" s="49"/>
      <c r="G40" s="310"/>
      <c r="H40" s="310"/>
      <c r="I40" s="310"/>
      <c r="J40" s="310"/>
      <c r="K40" s="310"/>
    </row>
    <row r="41" spans="1:17" ht="14" thickBot="1">
      <c r="A41" s="305" t="s">
        <v>65</v>
      </c>
      <c r="B41" s="315">
        <v>400.37</v>
      </c>
      <c r="C41" s="315">
        <v>286.3</v>
      </c>
      <c r="D41" s="315"/>
      <c r="E41" s="27"/>
      <c r="F41" s="314"/>
      <c r="G41" s="310"/>
      <c r="H41" s="310"/>
      <c r="I41" s="310"/>
      <c r="J41" s="310"/>
      <c r="K41" s="310"/>
    </row>
    <row r="42" spans="1:17" ht="16.5" thickTop="1">
      <c r="A42" s="307" t="s">
        <v>96</v>
      </c>
      <c r="B42" s="307"/>
      <c r="C42" s="307"/>
      <c r="D42" s="307"/>
      <c r="E42" s="307"/>
      <c r="F42" s="310"/>
      <c r="G42" s="310" t="s">
        <v>96</v>
      </c>
      <c r="H42" s="310"/>
      <c r="I42" s="310"/>
      <c r="J42" s="310"/>
      <c r="K42" s="310"/>
    </row>
    <row r="43" spans="1:17">
      <c r="A43" s="307"/>
      <c r="B43" s="316"/>
      <c r="C43" s="316"/>
      <c r="D43" s="316"/>
      <c r="E43" s="307"/>
      <c r="F43" s="310"/>
      <c r="G43" s="310"/>
      <c r="H43" s="310"/>
      <c r="I43" s="310"/>
      <c r="J43" s="310"/>
      <c r="K43" s="310"/>
    </row>
    <row r="44" spans="1:17" ht="15.75" customHeight="1">
      <c r="A44" s="307"/>
      <c r="B44" s="307"/>
      <c r="C44" s="317"/>
      <c r="D44" s="317"/>
      <c r="E44" s="317"/>
      <c r="F44" s="318"/>
      <c r="G44" s="318"/>
      <c r="H44" s="318"/>
      <c r="I44" s="318"/>
      <c r="J44" s="318"/>
      <c r="K44" s="318"/>
      <c r="L44" s="319"/>
      <c r="M44" s="319"/>
    </row>
    <row r="45" spans="1:17" s="289" customFormat="1" ht="18.5">
      <c r="A45" s="355" t="s">
        <v>67</v>
      </c>
      <c r="B45" s="355"/>
      <c r="C45" s="355"/>
      <c r="D45" s="355"/>
      <c r="E45" s="355"/>
      <c r="F45" s="355"/>
      <c r="G45" s="292"/>
      <c r="H45" s="292"/>
      <c r="I45" s="292"/>
      <c r="J45" s="292"/>
      <c r="K45" s="318"/>
      <c r="L45" s="320"/>
    </row>
    <row r="46" spans="1:17" s="289" customFormat="1" ht="12.75" customHeight="1" thickBot="1">
      <c r="A46" s="308"/>
      <c r="B46" s="308"/>
      <c r="C46" s="308"/>
      <c r="D46" s="308"/>
      <c r="E46" s="308"/>
      <c r="F46" s="356"/>
      <c r="G46" s="356"/>
      <c r="H46" s="356"/>
      <c r="I46" s="356"/>
      <c r="J46" s="356"/>
      <c r="K46" s="356"/>
      <c r="L46" s="321"/>
      <c r="M46" s="321"/>
    </row>
    <row r="47" spans="1:17" s="289" customFormat="1" ht="32.5" customHeight="1" thickTop="1" thickBot="1">
      <c r="A47" s="291" t="s">
        <v>68</v>
      </c>
      <c r="B47" s="280" t="s">
        <v>156</v>
      </c>
      <c r="C47" s="281" t="s">
        <v>95</v>
      </c>
      <c r="D47" s="281" t="s">
        <v>157</v>
      </c>
      <c r="E47" s="282" t="s">
        <v>158</v>
      </c>
      <c r="F47" s="292"/>
      <c r="G47" s="292"/>
      <c r="H47" s="292"/>
      <c r="I47" s="292"/>
      <c r="J47" s="292"/>
      <c r="K47" s="292"/>
    </row>
    <row r="48" spans="1:17" s="289" customFormat="1" ht="13" thickTop="1">
      <c r="A48" s="322" t="s">
        <v>54</v>
      </c>
      <c r="B48" s="323">
        <v>224.07</v>
      </c>
      <c r="C48" s="323">
        <v>211.89</v>
      </c>
      <c r="D48" s="323">
        <v>197.15</v>
      </c>
      <c r="E48" s="21">
        <f t="shared" ref="E48:E56" si="2">D48/C48-1</f>
        <v>-6.9564396620888092E-2</v>
      </c>
      <c r="F48" s="292"/>
      <c r="G48" s="292"/>
      <c r="H48" s="292"/>
      <c r="I48" s="292"/>
      <c r="J48" s="292"/>
      <c r="K48" s="292"/>
    </row>
    <row r="49" spans="1:11" s="289" customFormat="1" ht="12.5">
      <c r="A49" s="324" t="s">
        <v>55</v>
      </c>
      <c r="B49" s="325">
        <v>248.01</v>
      </c>
      <c r="C49" s="325">
        <v>204.28</v>
      </c>
      <c r="D49" s="325">
        <v>194.9</v>
      </c>
      <c r="E49" s="22">
        <f t="shared" si="2"/>
        <v>-4.5917368317994867E-2</v>
      </c>
      <c r="F49" s="48"/>
      <c r="G49" s="292"/>
      <c r="H49" s="292"/>
      <c r="I49" s="292"/>
      <c r="J49" s="292"/>
      <c r="K49" s="292"/>
    </row>
    <row r="50" spans="1:11" s="289" customFormat="1" ht="12.5">
      <c r="A50" s="324" t="s">
        <v>56</v>
      </c>
      <c r="B50" s="325">
        <v>229.89</v>
      </c>
      <c r="C50" s="325">
        <v>205.76</v>
      </c>
      <c r="D50" s="325">
        <v>190.59</v>
      </c>
      <c r="E50" s="22">
        <f t="shared" si="2"/>
        <v>-7.372667185069981E-2</v>
      </c>
      <c r="F50" s="48"/>
      <c r="G50" s="292"/>
      <c r="H50" s="292"/>
      <c r="I50" s="292"/>
      <c r="J50" s="292"/>
      <c r="K50" s="292"/>
    </row>
    <row r="51" spans="1:11" s="289" customFormat="1" ht="13.5">
      <c r="A51" s="324" t="s">
        <v>57</v>
      </c>
      <c r="B51" s="325">
        <v>231.49</v>
      </c>
      <c r="C51" s="325">
        <v>213.61</v>
      </c>
      <c r="D51" s="325">
        <v>187.62</v>
      </c>
      <c r="E51" s="22">
        <f t="shared" si="2"/>
        <v>-0.12167033378587144</v>
      </c>
      <c r="F51" s="326"/>
      <c r="G51" s="292"/>
      <c r="H51" s="292"/>
      <c r="I51" s="292"/>
      <c r="J51" s="292"/>
      <c r="K51" s="292"/>
    </row>
    <row r="52" spans="1:11" s="289" customFormat="1" ht="13.5">
      <c r="A52" s="324" t="s">
        <v>58</v>
      </c>
      <c r="B52" s="325">
        <v>236.91</v>
      </c>
      <c r="C52" s="325">
        <v>207.32</v>
      </c>
      <c r="D52" s="325">
        <v>190.89</v>
      </c>
      <c r="E52" s="22">
        <f t="shared" si="2"/>
        <v>-7.9249469419255258E-2</v>
      </c>
      <c r="F52" s="49"/>
      <c r="G52" s="292"/>
      <c r="H52" s="292"/>
      <c r="I52" s="292"/>
      <c r="J52" s="292"/>
      <c r="K52" s="292"/>
    </row>
    <row r="53" spans="1:11" s="289" customFormat="1" ht="13.5">
      <c r="A53" s="324" t="s">
        <v>59</v>
      </c>
      <c r="B53" s="325">
        <v>231.23</v>
      </c>
      <c r="C53" s="325">
        <v>206.61</v>
      </c>
      <c r="D53" s="325">
        <v>189.76</v>
      </c>
      <c r="E53" s="22">
        <f t="shared" si="2"/>
        <v>-8.1554619815110696E-2</v>
      </c>
      <c r="F53" s="326"/>
      <c r="G53" s="292"/>
      <c r="H53" s="292"/>
      <c r="I53" s="292"/>
      <c r="J53" s="292"/>
      <c r="K53" s="292"/>
    </row>
    <row r="54" spans="1:11" s="289" customFormat="1" ht="13" customHeight="1">
      <c r="A54" s="324" t="s">
        <v>60</v>
      </c>
      <c r="B54" s="325">
        <v>233.79</v>
      </c>
      <c r="C54" s="325">
        <v>213.9</v>
      </c>
      <c r="D54" s="325">
        <v>194.38</v>
      </c>
      <c r="E54" s="22">
        <f t="shared" si="2"/>
        <v>-9.1257597007947666E-2</v>
      </c>
      <c r="F54" s="327"/>
      <c r="G54" s="292"/>
      <c r="H54" s="292"/>
      <c r="I54" s="292"/>
      <c r="J54" s="292"/>
      <c r="K54" s="292"/>
    </row>
    <row r="55" spans="1:11" s="289" customFormat="1" ht="13" customHeight="1">
      <c r="A55" s="324" t="s">
        <v>61</v>
      </c>
      <c r="B55" s="325">
        <v>234.73</v>
      </c>
      <c r="C55" s="325">
        <v>214.91</v>
      </c>
      <c r="D55" s="325">
        <v>191.63</v>
      </c>
      <c r="E55" s="22">
        <f t="shared" si="2"/>
        <v>-0.10832441487134148</v>
      </c>
      <c r="F55" s="327"/>
      <c r="G55" s="292"/>
      <c r="H55" s="292"/>
      <c r="I55" s="292"/>
      <c r="J55" s="292"/>
      <c r="K55" s="292"/>
    </row>
    <row r="56" spans="1:11" s="289" customFormat="1" ht="13" customHeight="1">
      <c r="A56" s="324" t="s">
        <v>62</v>
      </c>
      <c r="B56" s="325">
        <v>248.26</v>
      </c>
      <c r="C56" s="325">
        <v>209.07</v>
      </c>
      <c r="D56" s="325">
        <v>205.2</v>
      </c>
      <c r="E56" s="22">
        <f t="shared" si="2"/>
        <v>-1.8510546706844599E-2</v>
      </c>
      <c r="F56" s="328"/>
      <c r="G56" s="292"/>
      <c r="H56" s="292"/>
      <c r="I56" s="292"/>
      <c r="J56" s="292"/>
      <c r="K56" s="292"/>
    </row>
    <row r="57" spans="1:11" s="289" customFormat="1" ht="13" customHeight="1">
      <c r="A57" s="324" t="s">
        <v>63</v>
      </c>
      <c r="B57" s="325">
        <v>245.11</v>
      </c>
      <c r="C57" s="325">
        <v>203.54</v>
      </c>
      <c r="D57" s="325"/>
      <c r="E57" s="22"/>
      <c r="F57" s="292"/>
      <c r="G57" s="292"/>
      <c r="H57" s="292"/>
      <c r="I57" s="292"/>
      <c r="J57" s="292"/>
      <c r="K57" s="292"/>
    </row>
    <row r="58" spans="1:11" s="289" customFormat="1" ht="13" customHeight="1">
      <c r="A58" s="324" t="s">
        <v>64</v>
      </c>
      <c r="B58" s="325">
        <v>246.66</v>
      </c>
      <c r="C58" s="325">
        <v>194.41</v>
      </c>
      <c r="D58" s="325"/>
      <c r="E58" s="22"/>
      <c r="F58" s="292"/>
      <c r="G58" s="292"/>
      <c r="H58" s="292"/>
      <c r="I58" s="292"/>
      <c r="J58" s="292"/>
      <c r="K58" s="292"/>
    </row>
    <row r="59" spans="1:11" s="289" customFormat="1" ht="13" customHeight="1" thickBot="1">
      <c r="A59" s="329" t="s">
        <v>65</v>
      </c>
      <c r="B59" s="330">
        <v>225.3</v>
      </c>
      <c r="C59" s="330">
        <v>187.85</v>
      </c>
      <c r="D59" s="330"/>
      <c r="E59" s="23"/>
      <c r="F59" s="88"/>
      <c r="G59" s="292"/>
      <c r="H59" s="292"/>
      <c r="I59" s="310"/>
      <c r="J59" s="292"/>
      <c r="K59" s="292"/>
    </row>
    <row r="60" spans="1:11" ht="16.5" thickTop="1">
      <c r="A60" s="307" t="s">
        <v>96</v>
      </c>
      <c r="B60" s="308"/>
      <c r="C60" s="307"/>
      <c r="D60" s="307"/>
      <c r="E60" s="307"/>
      <c r="F60" s="89"/>
      <c r="H60" s="310"/>
      <c r="I60" s="310"/>
      <c r="J60" s="310"/>
      <c r="K60" s="310"/>
    </row>
    <row r="61" spans="1:11">
      <c r="A61" s="307"/>
      <c r="B61" s="307"/>
      <c r="C61" s="307"/>
      <c r="D61" s="307"/>
      <c r="E61" s="307"/>
      <c r="F61" s="310"/>
      <c r="G61" s="310" t="s">
        <v>96</v>
      </c>
      <c r="H61" s="310"/>
      <c r="I61" s="310"/>
      <c r="J61" s="310"/>
      <c r="K61" s="310"/>
    </row>
    <row r="62" spans="1:11">
      <c r="A62" s="307"/>
      <c r="B62" s="307"/>
      <c r="C62" s="307"/>
      <c r="D62" s="307"/>
      <c r="E62" s="307"/>
      <c r="F62" s="310"/>
      <c r="G62" s="310"/>
      <c r="H62" s="310"/>
      <c r="I62" s="310"/>
      <c r="J62" s="310"/>
      <c r="K62" s="310"/>
    </row>
    <row r="63" spans="1:11">
      <c r="A63" s="307"/>
      <c r="B63" s="307"/>
      <c r="C63" s="307"/>
      <c r="D63" s="307"/>
      <c r="E63" s="307"/>
      <c r="F63" s="310"/>
      <c r="G63" s="310"/>
      <c r="H63" s="310"/>
      <c r="I63" s="310"/>
      <c r="J63" s="310"/>
      <c r="K63" s="310"/>
    </row>
    <row r="64" spans="1:11">
      <c r="A64" s="307"/>
      <c r="B64" s="307"/>
      <c r="C64" s="307"/>
      <c r="D64" s="307"/>
      <c r="E64" s="307"/>
      <c r="F64" s="310"/>
      <c r="G64" s="310"/>
      <c r="H64" s="310"/>
      <c r="I64" s="310"/>
      <c r="J64" s="310"/>
      <c r="K64" s="310"/>
    </row>
    <row r="65" spans="1:11">
      <c r="A65" s="307"/>
      <c r="B65" s="307"/>
      <c r="C65" s="307"/>
      <c r="D65" s="307"/>
      <c r="E65" s="307"/>
      <c r="F65" s="310"/>
      <c r="G65" s="310"/>
      <c r="H65" s="310"/>
      <c r="I65" s="310"/>
      <c r="J65" s="310"/>
      <c r="K65" s="310"/>
    </row>
    <row r="66" spans="1:11">
      <c r="A66" s="307"/>
      <c r="B66" s="307"/>
      <c r="C66" s="307"/>
      <c r="D66" s="307"/>
      <c r="E66" s="307"/>
      <c r="F66" s="310"/>
      <c r="G66" s="310"/>
      <c r="H66" s="310"/>
      <c r="I66" s="310"/>
      <c r="J66" s="310"/>
      <c r="K66" s="310"/>
    </row>
    <row r="67" spans="1:11">
      <c r="A67" s="307"/>
      <c r="B67" s="307"/>
      <c r="C67" s="307"/>
      <c r="D67" s="307"/>
      <c r="E67" s="307"/>
      <c r="F67" s="310"/>
      <c r="G67" s="310"/>
      <c r="H67" s="310"/>
      <c r="I67" s="310"/>
      <c r="J67" s="310"/>
      <c r="K67" s="310"/>
    </row>
    <row r="68" spans="1:11">
      <c r="A68" s="307"/>
      <c r="B68" s="307"/>
      <c r="C68" s="307"/>
      <c r="D68" s="307"/>
      <c r="E68" s="307"/>
      <c r="F68" s="310"/>
      <c r="G68" s="310"/>
      <c r="H68" s="310"/>
      <c r="I68" s="310"/>
      <c r="J68" s="310"/>
      <c r="K68" s="310"/>
    </row>
    <row r="69" spans="1:11">
      <c r="A69" s="307"/>
      <c r="B69" s="307"/>
      <c r="C69" s="307"/>
      <c r="D69" s="307"/>
      <c r="E69" s="307"/>
      <c r="F69" s="310"/>
      <c r="G69" s="310"/>
      <c r="H69" s="310"/>
      <c r="I69" s="310"/>
      <c r="J69" s="310"/>
      <c r="K69" s="310"/>
    </row>
    <row r="70" spans="1:11">
      <c r="A70" s="307"/>
      <c r="B70" s="307"/>
      <c r="C70" s="307"/>
      <c r="D70" s="307"/>
      <c r="E70" s="307"/>
      <c r="F70" s="310"/>
      <c r="G70" s="310"/>
      <c r="H70" s="310"/>
      <c r="I70" s="310"/>
      <c r="J70" s="310"/>
      <c r="K70" s="310"/>
    </row>
    <row r="71" spans="1:11">
      <c r="A71" s="307"/>
      <c r="B71" s="307"/>
      <c r="C71" s="307"/>
      <c r="D71" s="307"/>
      <c r="E71" s="307"/>
      <c r="F71" s="310"/>
      <c r="G71" s="310"/>
      <c r="H71" s="310"/>
      <c r="I71" s="310"/>
      <c r="J71" s="310"/>
      <c r="K71" s="310"/>
    </row>
    <row r="72" spans="1:11">
      <c r="A72" s="307"/>
      <c r="B72" s="307"/>
      <c r="C72" s="307"/>
      <c r="D72" s="307"/>
      <c r="E72" s="307"/>
      <c r="F72" s="310"/>
      <c r="G72" s="310"/>
      <c r="H72" s="310"/>
      <c r="I72" s="310"/>
      <c r="J72" s="310"/>
      <c r="K72" s="310"/>
    </row>
  </sheetData>
  <sheetProtection selectLockedCells="1" selectUnlockedCells="1"/>
  <mergeCells count="4">
    <mergeCell ref="A9:F9"/>
    <mergeCell ref="A27:F27"/>
    <mergeCell ref="A45:F45"/>
    <mergeCell ref="F46:K46"/>
  </mergeCells>
  <hyperlinks>
    <hyperlink ref="R1" location="'Sommaire&amp;Méthodo'!A1" display="Retour Sommaire" xr:uid="{8E8D4AD6-8278-405C-AE4A-5B9D9AA278EF}"/>
  </hyperlinks>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EF080-ECC5-4465-8419-D1A04639C7BE}">
  <dimension ref="A1:Y39"/>
  <sheetViews>
    <sheetView showGridLines="0" zoomScale="115" zoomScaleNormal="115" workbookViewId="0">
      <selection activeCell="P57" sqref="P57"/>
    </sheetView>
  </sheetViews>
  <sheetFormatPr baseColWidth="10" defaultColWidth="11.54296875" defaultRowHeight="16"/>
  <cols>
    <col min="1" max="5" width="11.54296875" style="38"/>
    <col min="6" max="16384" width="11.54296875" style="24"/>
  </cols>
  <sheetData>
    <row r="1" spans="1:18" s="28" customFormat="1">
      <c r="A1" s="285"/>
      <c r="B1" s="285"/>
      <c r="C1" s="285"/>
      <c r="D1" s="285"/>
      <c r="E1" s="285"/>
      <c r="R1" s="143" t="s">
        <v>113</v>
      </c>
    </row>
    <row r="2" spans="1:18" s="28" customFormat="1">
      <c r="A2" s="285"/>
      <c r="B2" s="285"/>
      <c r="C2" s="285"/>
      <c r="D2" s="285"/>
      <c r="E2" s="285"/>
    </row>
    <row r="3" spans="1:18" s="28" customFormat="1">
      <c r="A3" s="285"/>
      <c r="B3" s="285"/>
      <c r="C3" s="285"/>
      <c r="D3" s="285"/>
      <c r="E3" s="285"/>
    </row>
    <row r="4" spans="1:18" s="28" customFormat="1">
      <c r="A4" s="285"/>
      <c r="B4" s="285"/>
      <c r="C4" s="285"/>
      <c r="D4" s="285"/>
      <c r="E4" s="285"/>
    </row>
    <row r="5" spans="1:18" s="28" customFormat="1">
      <c r="A5" s="285"/>
      <c r="B5" s="285"/>
      <c r="C5" s="285"/>
      <c r="D5" s="285"/>
      <c r="E5" s="285"/>
    </row>
    <row r="6" spans="1:18" s="288" customFormat="1" ht="18.5">
      <c r="A6" s="286"/>
      <c r="B6" s="286"/>
      <c r="C6" s="287"/>
      <c r="D6" s="287"/>
      <c r="E6" s="287"/>
    </row>
    <row r="7" spans="1:18" ht="17.5">
      <c r="A7" s="331" t="s">
        <v>69</v>
      </c>
      <c r="B7" s="37"/>
      <c r="C7" s="37"/>
      <c r="D7" s="37"/>
      <c r="E7" s="37"/>
    </row>
    <row r="8" spans="1:18" ht="16.5" thickBot="1">
      <c r="A8" s="37"/>
      <c r="B8" s="37"/>
      <c r="C8" s="37"/>
      <c r="D8" s="37"/>
      <c r="E8" s="37"/>
    </row>
    <row r="9" spans="1:18" ht="24.5" customHeight="1" thickTop="1" thickBot="1">
      <c r="A9" s="291" t="s">
        <v>68</v>
      </c>
      <c r="B9" s="280" t="s">
        <v>156</v>
      </c>
      <c r="C9" s="281" t="s">
        <v>95</v>
      </c>
      <c r="D9" s="281" t="s">
        <v>157</v>
      </c>
      <c r="E9" s="282" t="s">
        <v>158</v>
      </c>
    </row>
    <row r="10" spans="1:18" ht="14" thickTop="1">
      <c r="A10" s="322" t="s">
        <v>72</v>
      </c>
      <c r="B10" s="323">
        <v>502.30833333333339</v>
      </c>
      <c r="C10" s="323">
        <v>479</v>
      </c>
      <c r="D10" s="323">
        <v>468.06</v>
      </c>
      <c r="E10" s="21">
        <f t="shared" ref="E10:E18" si="0">D10/C10-1</f>
        <v>-2.2839248434238013E-2</v>
      </c>
      <c r="F10" s="80"/>
    </row>
    <row r="11" spans="1:18" ht="13.5">
      <c r="A11" s="324" t="s">
        <v>55</v>
      </c>
      <c r="B11" s="325">
        <v>496.23333333333341</v>
      </c>
      <c r="C11" s="325">
        <v>461.5</v>
      </c>
      <c r="D11" s="325">
        <v>464.67</v>
      </c>
      <c r="E11" s="22">
        <f t="shared" si="0"/>
        <v>6.8689057421451594E-3</v>
      </c>
      <c r="F11" s="80"/>
      <c r="G11" s="332"/>
      <c r="H11" s="332"/>
      <c r="I11" s="332"/>
      <c r="J11" s="332"/>
      <c r="K11" s="332"/>
      <c r="L11" s="332"/>
      <c r="M11" s="332"/>
      <c r="N11" s="332"/>
      <c r="O11" s="332"/>
      <c r="P11" s="332"/>
      <c r="Q11" s="332"/>
    </row>
    <row r="12" spans="1:18" ht="13.5">
      <c r="A12" s="324" t="s">
        <v>56</v>
      </c>
      <c r="B12" s="325">
        <v>503.12749999999994</v>
      </c>
      <c r="C12" s="325">
        <v>469.81</v>
      </c>
      <c r="D12" s="325">
        <v>461.25</v>
      </c>
      <c r="E12" s="22">
        <f t="shared" si="0"/>
        <v>-1.8220131542538431E-2</v>
      </c>
      <c r="F12" s="80"/>
    </row>
    <row r="13" spans="1:18" ht="13.5">
      <c r="A13" s="324" t="s">
        <v>57</v>
      </c>
      <c r="B13" s="325">
        <v>524.33999999999992</v>
      </c>
      <c r="C13" s="325">
        <v>498.2</v>
      </c>
      <c r="D13" s="325">
        <v>463.8</v>
      </c>
      <c r="E13" s="22">
        <f t="shared" si="0"/>
        <v>-6.904857486953031E-2</v>
      </c>
      <c r="F13" s="50"/>
    </row>
    <row r="14" spans="1:18" ht="13.5">
      <c r="A14" s="324" t="s">
        <v>58</v>
      </c>
      <c r="B14" s="325">
        <v>536.98333333333335</v>
      </c>
      <c r="C14" s="325">
        <v>520.38</v>
      </c>
      <c r="D14" s="325">
        <v>474.88</v>
      </c>
      <c r="E14" s="22">
        <f t="shared" si="0"/>
        <v>-8.7436104385256952E-2</v>
      </c>
      <c r="F14" s="50"/>
    </row>
    <row r="15" spans="1:18" ht="13.5">
      <c r="A15" s="324" t="s">
        <v>59</v>
      </c>
      <c r="B15" s="325">
        <v>523.6</v>
      </c>
      <c r="C15" s="325">
        <v>522.33333333333337</v>
      </c>
      <c r="D15" s="325">
        <v>464.33</v>
      </c>
      <c r="E15" s="22">
        <f t="shared" si="0"/>
        <v>-0.11104658583280158</v>
      </c>
      <c r="F15" s="50"/>
    </row>
    <row r="16" spans="1:18" ht="13.5">
      <c r="A16" s="324" t="s">
        <v>60</v>
      </c>
      <c r="B16" s="325">
        <v>534.125</v>
      </c>
      <c r="C16" s="325">
        <v>525.625</v>
      </c>
      <c r="D16" s="325">
        <v>459</v>
      </c>
      <c r="E16" s="22">
        <f t="shared" si="0"/>
        <v>-0.12675386444708681</v>
      </c>
    </row>
    <row r="17" spans="1:25" ht="13.5">
      <c r="A17" s="324" t="s">
        <v>61</v>
      </c>
      <c r="B17" s="325">
        <v>533.91999999999996</v>
      </c>
      <c r="C17" s="325">
        <v>523.25</v>
      </c>
      <c r="D17" s="325">
        <v>479.88</v>
      </c>
      <c r="E17" s="22">
        <f t="shared" si="0"/>
        <v>-8.2885809842331626E-2</v>
      </c>
      <c r="F17" s="50"/>
    </row>
    <row r="18" spans="1:25" ht="13.5">
      <c r="A18" s="324" t="s">
        <v>62</v>
      </c>
      <c r="B18" s="325">
        <v>564.61</v>
      </c>
      <c r="C18" s="325">
        <v>493.75</v>
      </c>
      <c r="D18" s="325">
        <v>498.38</v>
      </c>
      <c r="E18" s="22">
        <f t="shared" si="0"/>
        <v>9.3772151898734446E-3</v>
      </c>
      <c r="F18" s="50"/>
    </row>
    <row r="19" spans="1:25" ht="13.5">
      <c r="A19" s="324" t="s">
        <v>63</v>
      </c>
      <c r="B19" s="325">
        <v>575.15</v>
      </c>
      <c r="C19" s="325">
        <v>493.875</v>
      </c>
      <c r="D19" s="325"/>
      <c r="E19" s="22"/>
    </row>
    <row r="20" spans="1:25" ht="13.5">
      <c r="A20" s="324" t="s">
        <v>64</v>
      </c>
      <c r="B20" s="325">
        <v>549.03333333333342</v>
      </c>
      <c r="C20" s="325">
        <v>483</v>
      </c>
      <c r="D20" s="325"/>
      <c r="E20" s="22"/>
      <c r="F20" s="50"/>
    </row>
    <row r="21" spans="1:25" ht="14" thickBot="1">
      <c r="A21" s="329" t="s">
        <v>65</v>
      </c>
      <c r="B21" s="330">
        <v>524.39833333333331</v>
      </c>
      <c r="C21" s="330">
        <v>475.63</v>
      </c>
      <c r="D21" s="330"/>
      <c r="E21" s="23"/>
      <c r="F21" s="50"/>
    </row>
    <row r="22" spans="1:25" ht="16.5" thickTop="1">
      <c r="A22" s="37" t="s">
        <v>97</v>
      </c>
      <c r="B22" s="333"/>
      <c r="C22" s="37"/>
      <c r="D22" s="37"/>
      <c r="E22" s="37"/>
      <c r="G22" s="37" t="s">
        <v>97</v>
      </c>
    </row>
    <row r="23" spans="1:25">
      <c r="A23" s="37"/>
      <c r="B23" s="37"/>
      <c r="C23" s="37"/>
      <c r="D23" s="37"/>
      <c r="E23" s="37"/>
    </row>
    <row r="24" spans="1:25" ht="17.5">
      <c r="A24" s="331" t="s">
        <v>70</v>
      </c>
      <c r="B24" s="37"/>
      <c r="C24" s="37"/>
      <c r="D24" s="37"/>
      <c r="E24" s="37"/>
    </row>
    <row r="25" spans="1:25" ht="32.15" customHeight="1" thickBot="1">
      <c r="A25" s="37"/>
      <c r="B25" s="37"/>
      <c r="C25" s="37"/>
      <c r="D25" s="37"/>
      <c r="E25" s="37"/>
    </row>
    <row r="26" spans="1:25" ht="24.5" customHeight="1" thickTop="1" thickBot="1">
      <c r="A26" s="291" t="s">
        <v>68</v>
      </c>
      <c r="B26" s="280" t="s">
        <v>156</v>
      </c>
      <c r="C26" s="281" t="s">
        <v>95</v>
      </c>
      <c r="D26" s="281" t="s">
        <v>157</v>
      </c>
      <c r="E26" s="282" t="s">
        <v>158</v>
      </c>
      <c r="N26" s="334"/>
      <c r="O26" s="334"/>
      <c r="P26" s="334"/>
      <c r="Q26" s="334"/>
      <c r="R26" s="334"/>
      <c r="S26" s="334"/>
      <c r="T26" s="334"/>
      <c r="U26" s="334"/>
      <c r="V26" s="334"/>
      <c r="W26" s="334"/>
      <c r="X26" s="334"/>
      <c r="Y26" s="334"/>
    </row>
    <row r="27" spans="1:25" ht="14" thickTop="1">
      <c r="A27" s="322" t="s">
        <v>72</v>
      </c>
      <c r="B27" s="323">
        <v>469.625</v>
      </c>
      <c r="C27" s="323">
        <v>448.13</v>
      </c>
      <c r="D27" s="323">
        <v>457.5</v>
      </c>
      <c r="E27" s="21">
        <f>D27/C27-1</f>
        <v>2.0909111195412056E-2</v>
      </c>
      <c r="F27" s="81"/>
      <c r="G27" s="332"/>
      <c r="H27" s="332"/>
      <c r="I27" s="332"/>
      <c r="J27" s="332"/>
      <c r="K27" s="332"/>
      <c r="L27" s="332"/>
      <c r="M27" s="332"/>
      <c r="N27" s="332"/>
      <c r="O27" s="332"/>
      <c r="P27" s="332"/>
      <c r="Q27" s="332"/>
    </row>
    <row r="28" spans="1:25" ht="13.5">
      <c r="A28" s="324" t="s">
        <v>55</v>
      </c>
      <c r="B28" s="325">
        <v>479.16666666666669</v>
      </c>
      <c r="C28" s="325">
        <v>464.17</v>
      </c>
      <c r="D28" s="325">
        <v>480</v>
      </c>
      <c r="E28" s="22">
        <f>D28/C28-1</f>
        <v>3.4103884352715497E-2</v>
      </c>
      <c r="F28" s="81"/>
      <c r="G28" s="332"/>
      <c r="H28" s="332"/>
      <c r="I28" s="332"/>
      <c r="J28" s="332"/>
      <c r="K28" s="332"/>
      <c r="L28" s="332"/>
      <c r="M28" s="332"/>
      <c r="N28" s="334"/>
      <c r="O28" s="332"/>
      <c r="P28" s="332"/>
      <c r="Q28" s="332"/>
    </row>
    <row r="29" spans="1:25" ht="13.5">
      <c r="A29" s="324" t="s">
        <v>56</v>
      </c>
      <c r="B29" s="325">
        <v>476.97500000000002</v>
      </c>
      <c r="C29" s="325">
        <v>467.5</v>
      </c>
      <c r="D29" s="325">
        <v>488.75</v>
      </c>
      <c r="E29" s="22">
        <f>D29/C29-1</f>
        <v>4.5454545454545414E-2</v>
      </c>
      <c r="F29" s="81"/>
      <c r="N29" s="334"/>
    </row>
    <row r="30" spans="1:25" ht="13.5">
      <c r="A30" s="324" t="s">
        <v>57</v>
      </c>
      <c r="B30" s="325">
        <v>519.02499999999998</v>
      </c>
      <c r="C30" s="325">
        <v>536.25</v>
      </c>
      <c r="D30" s="325">
        <v>500</v>
      </c>
      <c r="E30" s="22">
        <f>D30/C30-1</f>
        <v>-6.7599067599067642E-2</v>
      </c>
      <c r="N30" s="334"/>
    </row>
    <row r="31" spans="1:25" ht="13.5">
      <c r="A31" s="324" t="s">
        <v>58</v>
      </c>
      <c r="B31" s="325">
        <v>533.33333333333326</v>
      </c>
      <c r="C31" s="325">
        <v>553.75</v>
      </c>
      <c r="D31" s="325">
        <v>553.33000000000004</v>
      </c>
      <c r="E31" s="22">
        <f>D31/C31-1</f>
        <v>-7.5846501128662425E-4</v>
      </c>
      <c r="F31" s="50"/>
      <c r="N31" s="334"/>
    </row>
    <row r="32" spans="1:25" ht="13.5">
      <c r="A32" s="324" t="s">
        <v>59</v>
      </c>
      <c r="B32" s="325">
        <v>514.5</v>
      </c>
      <c r="C32" s="325">
        <v>538.33333333333337</v>
      </c>
      <c r="D32" s="325"/>
      <c r="E32" s="22"/>
      <c r="F32" s="50"/>
      <c r="N32" s="334"/>
    </row>
    <row r="33" spans="1:14" ht="13.5">
      <c r="A33" s="324" t="s">
        <v>60</v>
      </c>
      <c r="B33" s="325">
        <v>520.25</v>
      </c>
      <c r="C33" s="325">
        <v>533.75</v>
      </c>
      <c r="D33" s="325">
        <v>550</v>
      </c>
      <c r="E33" s="22">
        <f>D33/C33-1</f>
        <v>3.0444964871194413E-2</v>
      </c>
      <c r="F33" s="50"/>
      <c r="N33" s="334"/>
    </row>
    <row r="34" spans="1:14" ht="13.5">
      <c r="A34" s="324" t="s">
        <v>61</v>
      </c>
      <c r="B34" s="325">
        <v>529.1</v>
      </c>
      <c r="C34" s="325">
        <v>538.75</v>
      </c>
      <c r="D34" s="325">
        <v>546.25</v>
      </c>
      <c r="E34" s="22">
        <f>D34/C34-1</f>
        <v>1.3921113689095099E-2</v>
      </c>
      <c r="N34" s="334"/>
    </row>
    <row r="35" spans="1:14" ht="13.5">
      <c r="A35" s="324" t="s">
        <v>62</v>
      </c>
      <c r="B35" s="325">
        <v>575.8125</v>
      </c>
      <c r="C35" s="325"/>
      <c r="D35" s="325">
        <v>531.25</v>
      </c>
      <c r="E35" s="22" t="e">
        <f>D35/C35-1</f>
        <v>#DIV/0!</v>
      </c>
      <c r="F35" s="50"/>
      <c r="N35" s="334"/>
    </row>
    <row r="36" spans="1:14" ht="13.5">
      <c r="A36" s="324" t="s">
        <v>63</v>
      </c>
      <c r="B36" s="325">
        <v>526.65</v>
      </c>
      <c r="C36" s="325">
        <v>457.5</v>
      </c>
      <c r="D36" s="325"/>
      <c r="E36" s="22"/>
      <c r="N36" s="334"/>
    </row>
    <row r="37" spans="1:14" ht="13.5">
      <c r="A37" s="324" t="s">
        <v>64</v>
      </c>
      <c r="B37" s="325">
        <v>523.66666666666674</v>
      </c>
      <c r="C37" s="325">
        <v>427.5</v>
      </c>
      <c r="D37" s="325"/>
      <c r="E37" s="22"/>
      <c r="F37" s="50"/>
      <c r="N37" s="334"/>
    </row>
    <row r="38" spans="1:14" ht="14" thickBot="1">
      <c r="A38" s="329" t="s">
        <v>65</v>
      </c>
      <c r="B38" s="330">
        <v>493.18333333333339</v>
      </c>
      <c r="C38" s="330">
        <v>431.25</v>
      </c>
      <c r="D38" s="330"/>
      <c r="E38" s="23"/>
      <c r="F38" s="50"/>
      <c r="N38" s="334"/>
    </row>
    <row r="39" spans="1:14" ht="16.5" thickTop="1">
      <c r="A39" s="37" t="s">
        <v>97</v>
      </c>
      <c r="G39" s="37" t="s">
        <v>97</v>
      </c>
      <c r="N39" s="334"/>
    </row>
  </sheetData>
  <hyperlinks>
    <hyperlink ref="R1" location="'Sommaire&amp;Méthodo'!A1" display="Retour Sommaire" xr:uid="{1354662A-F469-4E01-89DE-CF83246E130D}"/>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Sommaire&amp;Méthodo</vt:lpstr>
      <vt:lpstr>Calendrier_Estim_production</vt:lpstr>
      <vt:lpstr>GC_Estim1_05_SURF_RDT_25_26</vt:lpstr>
      <vt:lpstr>GC_Estim1_05_SURF_25_26</vt:lpstr>
      <vt:lpstr>Cotations_cereales</vt:lpstr>
      <vt:lpstr>Cotations_oleoproteagineux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Virginie JUVENEL</dc:creator>
  <cp:lastModifiedBy>Virginie JUVENEL</cp:lastModifiedBy>
  <cp:revision>1</cp:revision>
  <cp:lastPrinted>2025-01-07T16:24:25Z</cp:lastPrinted>
  <dcterms:created xsi:type="dcterms:W3CDTF">2022-12-06T11:37:04Z</dcterms:created>
  <dcterms:modified xsi:type="dcterms:W3CDTF">2026-05-07T09:49:11Z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11.5606</vt:lpwstr>
  </property>
</Properties>
</file>