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A:\02-politiques_publiques\13-connaissances_statistiques\06-suivi_conjoncturel\05-grandes cultures\2025\publi\mai_2025\"/>
    </mc:Choice>
  </mc:AlternateContent>
  <bookViews>
    <workbookView xWindow="0" yWindow="0" windowWidth="28800" windowHeight="12450" tabRatio="900" activeTab="2"/>
  </bookViews>
  <sheets>
    <sheet name="Sommaire&amp;Méthodo" sheetId="17" r:id="rId1"/>
    <sheet name="Calendrier_Estim_production" sheetId="2" r:id="rId2"/>
    <sheet name="GC_Estim1_05_SURF_RDT_24_25" sheetId="11" r:id="rId3"/>
    <sheet name="GC_Estim1_05_SURF_24_25" sheetId="16" r:id="rId4"/>
    <sheet name="Cotations_cereales " sheetId="18" r:id="rId5"/>
    <sheet name="Cotations_oleoproteagineux" sheetId="19" r:id="rId6"/>
    <sheet name="Evol.sole-régionale_Blés " sheetId="20" r:id="rId7"/>
  </sheets>
  <calcPr calcId="162913"/>
  <customWorkbookViews>
    <customWorkbookView name="Utilisateur Windows - Affichage personnalisé" guid="{ED3D59C6-95D8-425D-B182-A385DC662969}" mergeInterval="0" personalView="1" maximized="1" xWindow="-2109" yWindow="-193" windowWidth="2118" windowHeight="1293" tabRatio="500" activeSheetId="4" showComments="commIndAndComment"/>
  </customWorkbookViews>
</workbook>
</file>

<file path=xl/calcChain.xml><?xml version="1.0" encoding="utf-8"?>
<calcChain xmlns="http://schemas.openxmlformats.org/spreadsheetml/2006/main">
  <c r="R61" i="11" l="1"/>
  <c r="R60" i="11"/>
  <c r="R59" i="11"/>
  <c r="R57" i="11"/>
  <c r="R55" i="11"/>
  <c r="R54" i="11"/>
  <c r="R52" i="11"/>
  <c r="R50" i="11"/>
  <c r="R48" i="11"/>
  <c r="R46" i="11"/>
  <c r="R45" i="11"/>
  <c r="R43" i="11"/>
  <c r="R42" i="11"/>
  <c r="R40" i="11"/>
  <c r="R38" i="11"/>
  <c r="R36" i="11"/>
  <c r="R35" i="11"/>
  <c r="R33" i="11"/>
  <c r="R31" i="11"/>
  <c r="R29" i="11"/>
  <c r="R27" i="11"/>
  <c r="R25" i="11"/>
  <c r="R23" i="11"/>
  <c r="R21" i="11"/>
  <c r="R19" i="11"/>
  <c r="R17" i="11"/>
  <c r="R15" i="11"/>
  <c r="E60" i="18"/>
  <c r="E41" i="18"/>
  <c r="E38" i="19"/>
  <c r="E20" i="19"/>
  <c r="E19" i="19"/>
  <c r="F22" i="18"/>
  <c r="E22" i="18"/>
  <c r="E21" i="18"/>
  <c r="Q68" i="16" l="1"/>
  <c r="Q69" i="16"/>
  <c r="Q70" i="16"/>
  <c r="X60" i="11" l="1"/>
  <c r="X35" i="11"/>
  <c r="X59" i="11"/>
  <c r="X54" i="11"/>
  <c r="X45" i="11"/>
  <c r="X42" i="11"/>
  <c r="O45" i="11"/>
  <c r="N45" i="11"/>
  <c r="M45" i="11"/>
  <c r="L45" i="11"/>
  <c r="K45" i="11"/>
  <c r="J45" i="11"/>
  <c r="I45" i="11"/>
  <c r="H45" i="11"/>
  <c r="G45" i="11"/>
  <c r="F45" i="11"/>
  <c r="E45" i="11"/>
  <c r="D45" i="11"/>
  <c r="P60" i="11"/>
  <c r="AA11" i="20"/>
  <c r="AA12" i="20"/>
  <c r="B14" i="20"/>
  <c r="C14" i="20"/>
  <c r="D14" i="20"/>
  <c r="E14" i="20"/>
  <c r="F14" i="20"/>
  <c r="G14" i="20"/>
  <c r="H14" i="20"/>
  <c r="I14" i="20"/>
  <c r="J14" i="20"/>
  <c r="K14" i="20"/>
  <c r="L14" i="20"/>
  <c r="M14" i="20"/>
  <c r="N14" i="20"/>
  <c r="O14" i="20"/>
  <c r="P14" i="20"/>
  <c r="Q14" i="20"/>
  <c r="R14" i="20"/>
  <c r="S14" i="20"/>
  <c r="T14" i="20"/>
  <c r="U14" i="20"/>
  <c r="W14" i="20"/>
  <c r="X14" i="20"/>
  <c r="Y14" i="20"/>
  <c r="Z14" i="20"/>
  <c r="AA14" i="20"/>
  <c r="E11" i="19"/>
  <c r="E12" i="19"/>
  <c r="E13" i="19"/>
  <c r="E14" i="19"/>
  <c r="E15" i="19"/>
  <c r="E16" i="19"/>
  <c r="E17" i="19"/>
  <c r="E18" i="19"/>
  <c r="E29" i="19"/>
  <c r="E30" i="19"/>
  <c r="E31" i="19"/>
  <c r="E32" i="19"/>
  <c r="E33" i="19"/>
  <c r="E34" i="19"/>
  <c r="E35" i="19"/>
  <c r="E36" i="19"/>
  <c r="E13" i="18"/>
  <c r="E14" i="18"/>
  <c r="E15" i="18"/>
  <c r="E16" i="18"/>
  <c r="E17" i="18"/>
  <c r="E18" i="18"/>
  <c r="E19" i="18"/>
  <c r="E20" i="18"/>
  <c r="E32" i="18"/>
  <c r="E33" i="18"/>
  <c r="E34" i="18"/>
  <c r="E35" i="18"/>
  <c r="E36" i="18"/>
  <c r="E37" i="18"/>
  <c r="E38" i="18"/>
  <c r="E39" i="18"/>
  <c r="E40" i="18"/>
  <c r="E51" i="18"/>
  <c r="E52" i="18"/>
  <c r="E53" i="18"/>
  <c r="E54" i="18"/>
  <c r="E55" i="18"/>
  <c r="E56" i="18"/>
  <c r="E57" i="18"/>
  <c r="E58" i="18"/>
  <c r="E59" i="18"/>
  <c r="O42" i="11" l="1"/>
  <c r="N42" i="11"/>
  <c r="M42" i="11"/>
  <c r="L42" i="11"/>
  <c r="K42" i="11"/>
  <c r="J42" i="11"/>
  <c r="I42" i="11"/>
  <c r="H42" i="11"/>
  <c r="G42" i="11"/>
  <c r="F42" i="11"/>
  <c r="E42" i="11"/>
  <c r="D42" i="11"/>
  <c r="C42" i="11"/>
  <c r="O35" i="11"/>
  <c r="N35" i="11"/>
  <c r="M35" i="11"/>
  <c r="L35" i="11"/>
  <c r="K35" i="11"/>
  <c r="J35" i="11"/>
  <c r="I35" i="11"/>
  <c r="H35" i="11"/>
  <c r="G35" i="11"/>
  <c r="F35" i="11"/>
  <c r="E35" i="11"/>
  <c r="D35" i="11"/>
  <c r="C35" i="11"/>
  <c r="C45" i="11" s="1"/>
  <c r="Q21" i="11"/>
  <c r="P21" i="11"/>
  <c r="S21" i="11" s="1"/>
  <c r="Q95" i="16" l="1"/>
  <c r="Q94" i="16"/>
  <c r="Q93" i="16"/>
  <c r="Q92" i="16"/>
  <c r="Q98" i="16" s="1"/>
  <c r="Q88" i="16"/>
  <c r="Q87" i="16"/>
  <c r="Q86" i="16"/>
  <c r="Q85" i="16"/>
  <c r="Q81" i="16"/>
  <c r="Q80" i="16"/>
  <c r="Q79" i="16"/>
  <c r="Q78" i="16"/>
  <c r="Q84" i="16" s="1"/>
  <c r="Q74" i="16"/>
  <c r="Q73" i="16"/>
  <c r="Q72" i="16"/>
  <c r="Q71" i="16"/>
  <c r="Q67" i="16"/>
  <c r="Q66" i="16"/>
  <c r="Q65" i="16"/>
  <c r="Q64" i="16"/>
  <c r="Q60" i="16"/>
  <c r="Q59" i="16"/>
  <c r="Q58" i="16"/>
  <c r="Q57" i="16"/>
  <c r="Q53" i="16"/>
  <c r="Q52" i="16"/>
  <c r="Q51" i="16"/>
  <c r="Q50" i="16"/>
  <c r="Q56" i="16" s="1"/>
  <c r="Q48" i="16"/>
  <c r="Q46" i="16"/>
  <c r="Q45" i="16"/>
  <c r="Q44" i="16"/>
  <c r="Q43" i="16"/>
  <c r="Q47" i="16" s="1"/>
  <c r="Q39" i="16"/>
  <c r="Q38" i="16"/>
  <c r="Q37" i="16"/>
  <c r="Q36" i="16"/>
  <c r="Q42" i="16" s="1"/>
  <c r="Q32" i="16"/>
  <c r="Q31" i="16"/>
  <c r="Q30" i="16"/>
  <c r="Q29" i="16"/>
  <c r="Q25" i="16"/>
  <c r="Q24" i="16"/>
  <c r="Q23" i="16"/>
  <c r="Q22" i="16"/>
  <c r="Q28" i="16" s="1"/>
  <c r="Q21" i="16"/>
  <c r="Q18" i="16"/>
  <c r="Q17" i="16"/>
  <c r="Q16" i="16"/>
  <c r="Q15" i="16"/>
  <c r="Q20" i="16" s="1"/>
  <c r="U42" i="11"/>
  <c r="Y35" i="11"/>
  <c r="W35" i="11"/>
  <c r="V35" i="11"/>
  <c r="U35" i="11"/>
  <c r="P27" i="11"/>
  <c r="Q27" i="11" s="1"/>
  <c r="O59" i="11"/>
  <c r="N59" i="11"/>
  <c r="M59" i="11"/>
  <c r="L59" i="11"/>
  <c r="K59" i="11"/>
  <c r="J59" i="11"/>
  <c r="I59" i="11"/>
  <c r="H59" i="11"/>
  <c r="G59" i="11"/>
  <c r="F59" i="11"/>
  <c r="E59" i="11"/>
  <c r="D59" i="11"/>
  <c r="C59" i="11"/>
  <c r="P31" i="11"/>
  <c r="S31" i="11" s="1"/>
  <c r="P17" i="11"/>
  <c r="S17" i="11" s="1"/>
  <c r="P61" i="11"/>
  <c r="S61" i="11" s="1"/>
  <c r="P57" i="11"/>
  <c r="S57" i="11" s="1"/>
  <c r="P55" i="11"/>
  <c r="S55" i="11" s="1"/>
  <c r="Q49" i="16" l="1"/>
  <c r="S27" i="11"/>
  <c r="Q35" i="16"/>
  <c r="Q19" i="16"/>
  <c r="Q63" i="16"/>
  <c r="Q77" i="16"/>
  <c r="Q91" i="16"/>
  <c r="Q96" i="16"/>
  <c r="Q97" i="16"/>
  <c r="Q89" i="16"/>
  <c r="Q90" i="16"/>
  <c r="Q83" i="16"/>
  <c r="Q82" i="16"/>
  <c r="Q75" i="16"/>
  <c r="Q76" i="16"/>
  <c r="Q61" i="16"/>
  <c r="Q62" i="16"/>
  <c r="Q54" i="16"/>
  <c r="Q55" i="16"/>
  <c r="Q40" i="16"/>
  <c r="Q41" i="16"/>
  <c r="Q33" i="16"/>
  <c r="Q34" i="16"/>
  <c r="Q26" i="16"/>
  <c r="Q27" i="16"/>
  <c r="P59" i="11"/>
  <c r="Q31" i="11"/>
  <c r="Q17" i="11"/>
  <c r="Q61" i="11"/>
  <c r="Q57" i="11"/>
  <c r="Q55" i="11"/>
  <c r="P52" i="11"/>
  <c r="S52" i="11" s="1"/>
  <c r="P46" i="11"/>
  <c r="S46" i="11" s="1"/>
  <c r="P50" i="11"/>
  <c r="S50" i="11" s="1"/>
  <c r="P43" i="11"/>
  <c r="S43" i="11" s="1"/>
  <c r="P40" i="11"/>
  <c r="Q40" i="11" s="1"/>
  <c r="P38" i="11"/>
  <c r="S38" i="11" s="1"/>
  <c r="P36" i="11"/>
  <c r="Q36" i="11" l="1"/>
  <c r="P42" i="11"/>
  <c r="Q52" i="11"/>
  <c r="Q46" i="11"/>
  <c r="Q50" i="11"/>
  <c r="Q43" i="11"/>
  <c r="S40" i="11"/>
  <c r="Q38" i="11"/>
  <c r="S36" i="11"/>
  <c r="Q42" i="11" l="1"/>
  <c r="C54" i="11"/>
  <c r="C60" i="11" s="1"/>
  <c r="D54" i="11"/>
  <c r="E54" i="11"/>
  <c r="E60" i="11" s="1"/>
  <c r="F54" i="11"/>
  <c r="F60" i="11" s="1"/>
  <c r="G54" i="11"/>
  <c r="H54" i="11"/>
  <c r="I54" i="11"/>
  <c r="J54" i="11"/>
  <c r="K54" i="11"/>
  <c r="L54" i="11"/>
  <c r="M54" i="11"/>
  <c r="M60" i="11" s="1"/>
  <c r="N54" i="11"/>
  <c r="N60" i="11" s="1"/>
  <c r="O54" i="11"/>
  <c r="O60" i="11" s="1"/>
  <c r="P29" i="11"/>
  <c r="Q29" i="11" l="1"/>
  <c r="S29" i="11"/>
  <c r="G60" i="11"/>
  <c r="D60" i="11"/>
  <c r="H60" i="11"/>
  <c r="L60" i="11"/>
  <c r="J60" i="11"/>
  <c r="I60" i="11"/>
  <c r="K60" i="11"/>
  <c r="P54" i="11"/>
  <c r="P19" i="11" l="1"/>
  <c r="P15" i="11"/>
  <c r="Q15" i="11" l="1"/>
  <c r="S15" i="11"/>
  <c r="S19" i="11"/>
  <c r="Q19" i="11"/>
  <c r="P48" i="11"/>
  <c r="V54" i="11" l="1"/>
  <c r="W54" i="11"/>
  <c r="Y54" i="11"/>
  <c r="S54" i="11" s="1"/>
  <c r="U54" i="11"/>
  <c r="Q54" i="11" s="1"/>
  <c r="U59" i="11" l="1"/>
  <c r="Q59" i="11" s="1"/>
  <c r="V42" i="11" l="1"/>
  <c r="W42" i="11"/>
  <c r="Y42" i="11"/>
  <c r="S42" i="11" s="1"/>
  <c r="Y45" i="11" l="1"/>
  <c r="W45" i="11"/>
  <c r="V45" i="11"/>
  <c r="U45" i="11"/>
  <c r="P23" i="11" l="1"/>
  <c r="P25" i="11"/>
  <c r="P33" i="11"/>
  <c r="S48" i="11"/>
  <c r="V59" i="11"/>
  <c r="V60" i="11" s="1"/>
  <c r="W59" i="11"/>
  <c r="W60" i="11" s="1"/>
  <c r="Y59" i="11"/>
  <c r="Y60" i="11" l="1"/>
  <c r="S59" i="11"/>
  <c r="Q33" i="11"/>
  <c r="P35" i="11"/>
  <c r="Q25" i="11"/>
  <c r="S23" i="11"/>
  <c r="Q23" i="11"/>
  <c r="S25" i="11"/>
  <c r="Q48" i="11"/>
  <c r="S33" i="11"/>
  <c r="U60" i="11"/>
  <c r="P45" i="11" l="1"/>
  <c r="Q35" i="11"/>
  <c r="S35" i="11"/>
  <c r="Q60" i="11"/>
  <c r="S60" i="11"/>
  <c r="Q45" i="11" l="1"/>
  <c r="S45" i="11"/>
</calcChain>
</file>

<file path=xl/sharedStrings.xml><?xml version="1.0" encoding="utf-8"?>
<sst xmlns="http://schemas.openxmlformats.org/spreadsheetml/2006/main" count="397" uniqueCount="167">
  <si>
    <t>Evolution de la sole régionale des blés</t>
  </si>
  <si>
    <t>Calendrier de parution des informations Grandes cultures</t>
  </si>
  <si>
    <t>Surface</t>
  </si>
  <si>
    <t>Surface et production</t>
  </si>
  <si>
    <t>Déc</t>
  </si>
  <si>
    <t>Janv</t>
  </si>
  <si>
    <t>Fév</t>
  </si>
  <si>
    <t>Mars</t>
  </si>
  <si>
    <t>Avril</t>
  </si>
  <si>
    <t>Mai</t>
  </si>
  <si>
    <t>Juin</t>
  </si>
  <si>
    <t>Juillet</t>
  </si>
  <si>
    <t>Août</t>
  </si>
  <si>
    <t>Sept</t>
  </si>
  <si>
    <t>Oct</t>
  </si>
  <si>
    <t>Nov</t>
  </si>
  <si>
    <t>Blé tendre d'hiver</t>
  </si>
  <si>
    <t>Blé tendre de printemps</t>
  </si>
  <si>
    <t>Blé dur d'hiver</t>
  </si>
  <si>
    <t>Blé dur de printemps</t>
  </si>
  <si>
    <t>Orge, escourgeon d'hiver</t>
  </si>
  <si>
    <t>Orge, esc.de printemps</t>
  </si>
  <si>
    <t>Avoine d'hiver</t>
  </si>
  <si>
    <t>Avoine de printemps</t>
  </si>
  <si>
    <t>Seigle</t>
  </si>
  <si>
    <t>Triticale</t>
  </si>
  <si>
    <t>Maïs</t>
  </si>
  <si>
    <t>Sorgho</t>
  </si>
  <si>
    <t>Colza d'hiver</t>
  </si>
  <si>
    <t>Colza de printemps</t>
  </si>
  <si>
    <t>Tournesol</t>
  </si>
  <si>
    <t>Soja</t>
  </si>
  <si>
    <t>Féveroles</t>
  </si>
  <si>
    <t>Pois secs</t>
  </si>
  <si>
    <t>Lupin doux</t>
  </si>
  <si>
    <t>Betteraves</t>
  </si>
  <si>
    <t>Pommes de terre</t>
  </si>
  <si>
    <t>Jachère agronomique</t>
  </si>
  <si>
    <t>Source : Agreste - situation mensuelle grandes cultures</t>
  </si>
  <si>
    <t>Ariège</t>
  </si>
  <si>
    <t>Aveyron</t>
  </si>
  <si>
    <t>Haute-Garonne</t>
  </si>
  <si>
    <t>Gers</t>
  </si>
  <si>
    <t>Lot</t>
  </si>
  <si>
    <t>Hautes-Pyrénées</t>
  </si>
  <si>
    <t>Tarn</t>
  </si>
  <si>
    <t>Tarn-et-Garonne</t>
  </si>
  <si>
    <t>Aude</t>
  </si>
  <si>
    <t>Gard</t>
  </si>
  <si>
    <t>Hérault</t>
  </si>
  <si>
    <t>Total Occitanie</t>
  </si>
  <si>
    <t>Bassin Midi-pyrénées</t>
  </si>
  <si>
    <t>Bassin Languedoc-Roussillon</t>
  </si>
  <si>
    <t>(1) : Surfaces issues des estimations précoces de production</t>
  </si>
  <si>
    <t>Evolution des cotations des céréales, marché France métropolitaine, base juillet</t>
  </si>
  <si>
    <t>Evolution des cotations de blé tendre, rendu Rouen (base juillet)</t>
  </si>
  <si>
    <t>juil</t>
  </si>
  <si>
    <t>aout</t>
  </si>
  <si>
    <t>sept</t>
  </si>
  <si>
    <t>oct</t>
  </si>
  <si>
    <t>nov</t>
  </si>
  <si>
    <t>déc</t>
  </si>
  <si>
    <t>janv</t>
  </si>
  <si>
    <t>fév</t>
  </si>
  <si>
    <t>mars</t>
  </si>
  <si>
    <t>avril</t>
  </si>
  <si>
    <t>mai</t>
  </si>
  <si>
    <t>juin</t>
  </si>
  <si>
    <t>Euro/
Tonne</t>
  </si>
  <si>
    <t>Evolution des cotations de maïs, FOB Atlantique (base juillet)</t>
  </si>
  <si>
    <t>Euro/
Tonnes</t>
  </si>
  <si>
    <t>Evolution des cotations de Colza, rendu Rouen</t>
  </si>
  <si>
    <t>Evolution des cotations de Tournesol, rendu Bordeaux</t>
  </si>
  <si>
    <t>Evolution des surfaces de blé Occitanie  depuis 2000 (1000 ha)</t>
  </si>
  <si>
    <t>Année</t>
  </si>
  <si>
    <t>Blé tendre</t>
  </si>
  <si>
    <t>Blé dur</t>
  </si>
  <si>
    <t>Total sole blé</t>
  </si>
  <si>
    <t>Evolution des surfaces de blé dur Occitanie (1000 ha)</t>
  </si>
  <si>
    <t>Unités : ha, qx/ha, %</t>
  </si>
  <si>
    <t>2023-2024</t>
  </si>
  <si>
    <t>juillet</t>
  </si>
  <si>
    <t>OCCITANIE</t>
  </si>
  <si>
    <t>Unités : ha, Qx/ha</t>
  </si>
  <si>
    <r>
      <rPr>
        <b/>
        <sz val="9"/>
        <rFont val="Marianne"/>
        <family val="3"/>
      </rPr>
      <t xml:space="preserve">Cultures </t>
    </r>
    <r>
      <rPr>
        <sz val="9"/>
        <rFont val="Marianne"/>
        <family val="3"/>
      </rPr>
      <t>(1)</t>
    </r>
  </si>
  <si>
    <r>
      <rPr>
        <b/>
        <sz val="9"/>
        <rFont val="Marianne"/>
        <family val="3"/>
      </rPr>
      <t xml:space="preserve"> S</t>
    </r>
    <r>
      <rPr>
        <sz val="9"/>
        <rFont val="Marianne"/>
        <family val="3"/>
      </rPr>
      <t>eigle</t>
    </r>
  </si>
  <si>
    <r>
      <rPr>
        <sz val="9"/>
        <rFont val="Marianne"/>
        <family val="3"/>
      </rPr>
      <t xml:space="preserve"> </t>
    </r>
    <r>
      <rPr>
        <b/>
        <sz val="9"/>
        <rFont val="Marianne"/>
        <family val="3"/>
      </rPr>
      <t>O</t>
    </r>
    <r>
      <rPr>
        <sz val="9"/>
        <rFont val="Marianne"/>
        <family val="3"/>
      </rPr>
      <t>rge et 
escourgeon d'hiver</t>
    </r>
  </si>
  <si>
    <r>
      <rPr>
        <sz val="9"/>
        <rFont val="Marianne"/>
        <family val="3"/>
      </rPr>
      <t xml:space="preserve"> </t>
    </r>
    <r>
      <rPr>
        <b/>
        <sz val="9"/>
        <rFont val="Marianne"/>
        <family val="3"/>
      </rPr>
      <t>O</t>
    </r>
    <r>
      <rPr>
        <sz val="9"/>
        <rFont val="Marianne"/>
        <family val="3"/>
      </rPr>
      <t>rge et 
escourgeon de printemps</t>
    </r>
  </si>
  <si>
    <r>
      <rPr>
        <b/>
        <sz val="9"/>
        <rFont val="Marianne"/>
        <family val="3"/>
      </rPr>
      <t xml:space="preserve"> T</t>
    </r>
    <r>
      <rPr>
        <sz val="9"/>
        <rFont val="Marianne"/>
        <family val="3"/>
      </rPr>
      <t>riticale</t>
    </r>
  </si>
  <si>
    <r>
      <rPr>
        <sz val="9"/>
        <rFont val="Marianne"/>
        <family val="3"/>
      </rPr>
      <t xml:space="preserve"> </t>
    </r>
    <r>
      <rPr>
        <b/>
        <sz val="9"/>
        <rFont val="Marianne"/>
        <family val="3"/>
      </rPr>
      <t>M</t>
    </r>
    <r>
      <rPr>
        <sz val="9"/>
        <rFont val="Marianne"/>
        <family val="3"/>
      </rPr>
      <t>aïs grain irrigué</t>
    </r>
  </si>
  <si>
    <r>
      <rPr>
        <sz val="9"/>
        <rFont val="Marianne"/>
        <family val="3"/>
      </rPr>
      <t xml:space="preserve"> </t>
    </r>
    <r>
      <rPr>
        <b/>
        <sz val="9"/>
        <rFont val="Marianne"/>
        <family val="3"/>
      </rPr>
      <t>M</t>
    </r>
    <r>
      <rPr>
        <sz val="9"/>
        <rFont val="Marianne"/>
        <family val="3"/>
      </rPr>
      <t>aïs grain en sec</t>
    </r>
  </si>
  <si>
    <r>
      <rPr>
        <sz val="9"/>
        <rFont val="Marianne"/>
        <family val="3"/>
      </rPr>
      <t xml:space="preserve"> </t>
    </r>
    <r>
      <rPr>
        <b/>
        <sz val="9"/>
        <rFont val="Marianne"/>
        <family val="3"/>
      </rPr>
      <t>M</t>
    </r>
    <r>
      <rPr>
        <sz val="9"/>
        <rFont val="Marianne"/>
        <family val="3"/>
      </rPr>
      <t>aïs semence</t>
    </r>
  </si>
  <si>
    <r>
      <rPr>
        <sz val="9"/>
        <rFont val="Marianne"/>
        <family val="3"/>
      </rPr>
      <t xml:space="preserve"> </t>
    </r>
    <r>
      <rPr>
        <b/>
        <sz val="9"/>
        <rFont val="Marianne"/>
        <family val="3"/>
      </rPr>
      <t>S</t>
    </r>
    <r>
      <rPr>
        <sz val="9"/>
        <rFont val="Marianne"/>
        <family val="3"/>
      </rPr>
      <t>orgho grain</t>
    </r>
  </si>
  <si>
    <r>
      <rPr>
        <b/>
        <sz val="9"/>
        <rFont val="Marianne"/>
        <family val="3"/>
      </rPr>
      <t xml:space="preserve"> T</t>
    </r>
    <r>
      <rPr>
        <sz val="9"/>
        <rFont val="Marianne"/>
        <family val="3"/>
      </rPr>
      <t>ournesol</t>
    </r>
  </si>
  <si>
    <r>
      <rPr>
        <b/>
        <sz val="9"/>
        <rFont val="Marianne"/>
        <family val="3"/>
      </rPr>
      <t xml:space="preserve"> S</t>
    </r>
    <r>
      <rPr>
        <sz val="9"/>
        <rFont val="Marianne"/>
        <family val="3"/>
      </rPr>
      <t>oja</t>
    </r>
  </si>
  <si>
    <r>
      <rPr>
        <sz val="9"/>
        <rFont val="Marianne"/>
        <family val="3"/>
      </rPr>
      <t xml:space="preserve"> </t>
    </r>
    <r>
      <rPr>
        <b/>
        <sz val="9"/>
        <rFont val="Marianne"/>
        <family val="3"/>
      </rPr>
      <t>F</t>
    </r>
    <r>
      <rPr>
        <sz val="9"/>
        <rFont val="Marianne"/>
        <family val="3"/>
      </rPr>
      <t>éveroles</t>
    </r>
  </si>
  <si>
    <r>
      <rPr>
        <sz val="9"/>
        <rFont val="Marianne"/>
        <family val="3"/>
      </rPr>
      <t xml:space="preserve"> </t>
    </r>
    <r>
      <rPr>
        <b/>
        <sz val="9"/>
        <rFont val="Marianne"/>
        <family val="3"/>
      </rPr>
      <t>P</t>
    </r>
    <r>
      <rPr>
        <sz val="9"/>
        <rFont val="Marianne"/>
        <family val="3"/>
      </rPr>
      <t>ois  protéagineux</t>
    </r>
  </si>
  <si>
    <r>
      <rPr>
        <sz val="9"/>
        <rFont val="Marianne"/>
        <family val="3"/>
      </rPr>
      <t xml:space="preserve"> </t>
    </r>
    <r>
      <rPr>
        <b/>
        <sz val="9"/>
        <rFont val="Marianne"/>
        <family val="3"/>
      </rPr>
      <t>M</t>
    </r>
    <r>
      <rPr>
        <sz val="9"/>
        <rFont val="Marianne"/>
        <family val="3"/>
      </rPr>
      <t>aïs fourrage et ensilage</t>
    </r>
  </si>
  <si>
    <t xml:space="preserve">Rendement </t>
  </si>
  <si>
    <t>Total céréales à paille</t>
  </si>
  <si>
    <t>Total Maïs (hors fourrage)</t>
  </si>
  <si>
    <t>Total Protéagineux</t>
  </si>
  <si>
    <t>Evol/2024</t>
  </si>
  <si>
    <r>
      <t xml:space="preserve"> C</t>
    </r>
    <r>
      <rPr>
        <sz val="9"/>
        <rFont val="Marianne"/>
        <family val="3"/>
      </rPr>
      <t>olza (et navette) d'hiver</t>
    </r>
  </si>
  <si>
    <t>Moyenne 2019-2023</t>
  </si>
  <si>
    <t>2024-2025</t>
  </si>
  <si>
    <t>Evol. 2023/2024</t>
  </si>
  <si>
    <t>source : FranceAgriMer</t>
  </si>
  <si>
    <t>source : Agreste</t>
  </si>
  <si>
    <t>Campagne de production 2025 (estimations précoces de production)</t>
  </si>
  <si>
    <t>Riz</t>
  </si>
  <si>
    <t xml:space="preserve">(2) : Évolutions des surfaces en % calculées par comparaison aux estimations Agreste de la campagne précédente - SAA </t>
  </si>
  <si>
    <t xml:space="preserve">(3) : Évolutions des surfaces et rendements (respectivement  en % et en Qx/ha) calculés par comparaison aux estimations moyennes des 5 dernières campagnes - Agreste  - SAA </t>
  </si>
  <si>
    <t>Evolution des cotations de blé dur, FOB Port-la-nouvelle (base juillet)</t>
  </si>
  <si>
    <t xml:space="preserve">Unités : ha, qx/ha, % </t>
  </si>
  <si>
    <t>Lozère</t>
  </si>
  <si>
    <t>Pyrénées-Orientales</t>
  </si>
  <si>
    <t>Grandes cultures : SAA 2024</t>
  </si>
  <si>
    <r>
      <rPr>
        <sz val="9"/>
        <rFont val="Marianne"/>
        <family val="3"/>
      </rPr>
      <t xml:space="preserve"> </t>
    </r>
    <r>
      <rPr>
        <b/>
        <sz val="9"/>
        <rFont val="Marianne"/>
        <family val="3"/>
      </rPr>
      <t>B</t>
    </r>
    <r>
      <rPr>
        <sz val="9"/>
        <rFont val="Marianne"/>
        <family val="3"/>
      </rPr>
      <t>lé tendre  d'hiver</t>
    </r>
  </si>
  <si>
    <r>
      <rPr>
        <sz val="9"/>
        <rFont val="Marianne"/>
        <family val="3"/>
      </rPr>
      <t xml:space="preserve"> </t>
    </r>
    <r>
      <rPr>
        <b/>
        <sz val="9"/>
        <rFont val="Marianne"/>
        <family val="3"/>
      </rPr>
      <t>B</t>
    </r>
    <r>
      <rPr>
        <sz val="9"/>
        <rFont val="Marianne"/>
        <family val="3"/>
      </rPr>
      <t>lé tendre de printemps</t>
    </r>
  </si>
  <si>
    <r>
      <rPr>
        <b/>
        <sz val="9"/>
        <rFont val="Marianne"/>
        <family val="3"/>
      </rPr>
      <t xml:space="preserve"> B</t>
    </r>
    <r>
      <rPr>
        <sz val="9"/>
        <rFont val="Marianne"/>
        <family val="3"/>
      </rPr>
      <t>lé dur d'hiver</t>
    </r>
  </si>
  <si>
    <r>
      <rPr>
        <b/>
        <sz val="9"/>
        <rFont val="Marianne"/>
        <family val="3"/>
      </rPr>
      <t xml:space="preserve"> B</t>
    </r>
    <r>
      <rPr>
        <sz val="9"/>
        <rFont val="Marianne"/>
        <family val="3"/>
      </rPr>
      <t>lé dur de printemps</t>
    </r>
  </si>
  <si>
    <r>
      <rPr>
        <sz val="9"/>
        <rFont val="Marianne"/>
        <family val="3"/>
      </rPr>
      <t xml:space="preserve"> </t>
    </r>
    <r>
      <rPr>
        <b/>
        <sz val="9"/>
        <rFont val="Marianne"/>
        <family val="3"/>
      </rPr>
      <t>A</t>
    </r>
    <r>
      <rPr>
        <sz val="9"/>
        <rFont val="Marianne"/>
        <family val="3"/>
      </rPr>
      <t>voine d'hiver</t>
    </r>
  </si>
  <si>
    <r>
      <rPr>
        <b/>
        <sz val="9"/>
        <rFont val="Marianne"/>
        <family val="3"/>
      </rPr>
      <t xml:space="preserve"> C</t>
    </r>
    <r>
      <rPr>
        <sz val="9"/>
        <rFont val="Marianne"/>
        <family val="3"/>
      </rPr>
      <t>olza (et navette)</t>
    </r>
    <r>
      <rPr>
        <sz val="9"/>
        <color rgb="FFFF0000"/>
        <rFont val="Marianne"/>
        <family val="3"/>
      </rPr>
      <t xml:space="preserve"> hiver</t>
    </r>
  </si>
  <si>
    <r>
      <t>R</t>
    </r>
    <r>
      <rPr>
        <sz val="9"/>
        <color rgb="FF000000"/>
        <rFont val="Marianne"/>
        <family val="3"/>
      </rPr>
      <t>iz</t>
    </r>
  </si>
  <si>
    <t>Sommaire</t>
  </si>
  <si>
    <t>Retour Sommaire</t>
  </si>
  <si>
    <r>
      <t>M</t>
    </r>
    <r>
      <rPr>
        <sz val="9"/>
        <rFont val="Marianne"/>
        <family val="3"/>
      </rPr>
      <t>aïs Grain</t>
    </r>
  </si>
  <si>
    <t>Evol/moyenne quinquennale</t>
  </si>
  <si>
    <t>Evol/moyenne décennale</t>
  </si>
  <si>
    <t>Moyen quinquennal</t>
  </si>
  <si>
    <t>Moyen décennal</t>
  </si>
  <si>
    <t>2024 (1)</t>
  </si>
  <si>
    <t>Total Oléagineux</t>
  </si>
  <si>
    <t>Total Céréales (hors riz)</t>
  </si>
  <si>
    <t>rendement/surface non disponible à ce stade</t>
  </si>
  <si>
    <t>surface non disponible à ce stade</t>
  </si>
  <si>
    <t>SURFACE</t>
  </si>
  <si>
    <r>
      <rPr>
        <sz val="9"/>
        <rFont val="Marianne"/>
        <family val="3"/>
      </rPr>
      <t xml:space="preserve"> </t>
    </r>
    <r>
      <rPr>
        <b/>
        <sz val="9"/>
        <rFont val="Marianne"/>
        <family val="3"/>
      </rPr>
      <t>A</t>
    </r>
    <r>
      <rPr>
        <sz val="9"/>
        <rFont val="Marianne"/>
        <family val="3"/>
      </rPr>
      <t>voine de printemps</t>
    </r>
  </si>
  <si>
    <r>
      <rPr>
        <sz val="9"/>
        <rFont val="Marianne"/>
        <family val="3"/>
      </rPr>
      <t xml:space="preserve"> </t>
    </r>
    <r>
      <rPr>
        <b/>
        <sz val="9"/>
        <rFont val="Marianne"/>
        <family val="3"/>
      </rPr>
      <t>B</t>
    </r>
    <r>
      <rPr>
        <sz val="9"/>
        <rFont val="Marianne"/>
        <family val="3"/>
      </rPr>
      <t>lé tendre  et épeautre</t>
    </r>
  </si>
  <si>
    <r>
      <t xml:space="preserve"> B</t>
    </r>
    <r>
      <rPr>
        <sz val="9"/>
        <rFont val="Marianne"/>
        <family val="3"/>
      </rPr>
      <t xml:space="preserve">lé dur </t>
    </r>
  </si>
  <si>
    <t>Estimation 2025</t>
  </si>
  <si>
    <t xml:space="preserve">surface </t>
  </si>
  <si>
    <t xml:space="preserve">(4) : Évolutions des surfaces et rendements (respectivement  en % et en Qx/ha) calculés par comparaison aux estimations moyennes des 10 dernières campagnes - Agreste  - SAA </t>
  </si>
  <si>
    <r>
      <t>Total COP</t>
    </r>
    <r>
      <rPr>
        <b/>
        <i/>
        <sz val="9"/>
        <rFont val="Marianne"/>
        <family val="3"/>
      </rPr>
      <t xml:space="preserve"> (hors maïs fourrage, autres céréales, mélanges et légumes secs</t>
    </r>
    <r>
      <rPr>
        <b/>
        <sz val="9"/>
        <rFont val="Marianne"/>
        <family val="3"/>
      </rPr>
      <t>)</t>
    </r>
  </si>
  <si>
    <t xml:space="preserve">Pour plus de détail, consultez l'information rapide nationale de conjoncture sous agreste </t>
  </si>
  <si>
    <t>Moyenne 2020-2024 Occitanie quinquennale</t>
  </si>
  <si>
    <t>Moyenne 2015-2024 Occitanie décennale</t>
  </si>
  <si>
    <r>
      <t xml:space="preserve">Evolution par rapport à la campagne précédente </t>
    </r>
    <r>
      <rPr>
        <sz val="9"/>
        <color rgb="FF252AFF"/>
        <rFont val="Marianne"/>
        <family val="3"/>
      </rPr>
      <t>(2)</t>
    </r>
  </si>
  <si>
    <t>Ecart par rapport à la moyenne quinquennale (3)</t>
  </si>
  <si>
    <t>Ecart par rapport à la moyenne décennale (4)</t>
  </si>
  <si>
    <t>Ecart/moyenne quinquennale</t>
  </si>
  <si>
    <t>Ecart/moyenne décennale</t>
  </si>
  <si>
    <t>Calendrier des estimations précoces de production</t>
  </si>
  <si>
    <t>Estimations des surfaces et rendements campagne 2024/2025</t>
  </si>
  <si>
    <t>Estimations des surfaces campagne 2024/2025</t>
  </si>
  <si>
    <t>Cotations des céréales</t>
  </si>
  <si>
    <t>Cotations  des oléoproteagineux</t>
  </si>
  <si>
    <r>
      <t xml:space="preserve">Grandes cultures : estimations des surfaces au </t>
    </r>
    <r>
      <rPr>
        <b/>
        <u/>
        <sz val="11"/>
        <color rgb="FF000000"/>
        <rFont val="Marianne"/>
        <family val="3"/>
      </rPr>
      <t xml:space="preserve">1er mai 2025 </t>
    </r>
  </si>
  <si>
    <r>
      <t xml:space="preserve">Grandes cultures : estimations des surfaces et rendements au </t>
    </r>
    <r>
      <rPr>
        <b/>
        <u/>
        <sz val="11"/>
        <color rgb="FF000000"/>
        <rFont val="Marianne"/>
        <family val="3"/>
      </rPr>
      <t>1er mai 2025</t>
    </r>
  </si>
  <si>
    <t>(5) : SAA 2024 Provisoire</t>
  </si>
  <si>
    <t>(1) : SAA 2024 Provisoire</t>
  </si>
  <si>
    <t>Source - Agreste - Statistique agricole annuelle provisoire 2024</t>
  </si>
  <si>
    <t>Source - Agreste - Statistique agricole annuelle 2000-2023 _statististique agricole annuelle provisoire 2024</t>
  </si>
  <si>
    <t>Evolution  2023/2024</t>
  </si>
  <si>
    <r>
      <rPr>
        <sz val="9"/>
        <rFont val="Marianne"/>
        <family val="3"/>
      </rPr>
      <t xml:space="preserve"> </t>
    </r>
    <r>
      <rPr>
        <b/>
        <sz val="9"/>
        <rFont val="Marianne"/>
        <family val="3"/>
      </rPr>
      <t>M</t>
    </r>
    <r>
      <rPr>
        <sz val="9"/>
        <rFont val="Marianne"/>
        <family val="3"/>
      </rPr>
      <t>aïs grain non irrigué</t>
    </r>
  </si>
  <si>
    <r>
      <t xml:space="preserve">Agreste - SAA  </t>
    </r>
    <r>
      <rPr>
        <sz val="10"/>
        <rFont val="Arial"/>
        <family val="2"/>
      </rPr>
      <t>Provisoire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</si>
</sst>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quot;  &quot;"/>
    <numFmt numFmtId="165" formatCode="0.0"/>
    <numFmt numFmtId="166" formatCode="#.0"/>
    <numFmt numFmtId="167" formatCode="yyyy"/>
    <numFmt numFmtId="168" formatCode="#,##0\ "/>
    <numFmt numFmtId="169" formatCode="* #,##0\ ;* \(#,##0\);* &quot;- &quot;;@\ "/>
    <numFmt numFmtId="170" formatCode="#,##0.00\ [$€-40C];[Red]\-#,##0.00\ [$€-40C]"/>
    <numFmt numFmtId="171" formatCode="_-* #,##0\ _€_-;\-* #,##0\ _€_-;_-* &quot;-&quot;??\ _€_-;_-@_-"/>
    <numFmt numFmtId="172" formatCode="mm/dd/yyyy\ hh:mm:ss"/>
  </numFmts>
  <fonts count="89">
    <font>
      <sz val="10"/>
      <color rgb="FF000000"/>
      <name val="Arial"/>
    </font>
    <font>
      <sz val="11"/>
      <color rgb="FFCC0000"/>
      <name val="Arial"/>
      <family val="2"/>
    </font>
    <font>
      <b/>
      <sz val="12"/>
      <color rgb="FF000000"/>
      <name val="Marianne"/>
      <family val="3"/>
    </font>
    <font>
      <sz val="11"/>
      <color rgb="FF000000"/>
      <name val="Marianne"/>
      <family val="3"/>
    </font>
    <font>
      <sz val="9"/>
      <color rgb="FF000000"/>
      <name val="Marianne"/>
      <family val="3"/>
    </font>
    <font>
      <b/>
      <sz val="11"/>
      <color rgb="FF000000"/>
      <name val="Marianne"/>
      <family val="3"/>
    </font>
    <font>
      <i/>
      <sz val="11"/>
      <color rgb="FF000000"/>
      <name val="Marianne"/>
      <family val="3"/>
    </font>
    <font>
      <sz val="10"/>
      <color rgb="FF000000"/>
      <name val="Arial1"/>
    </font>
    <font>
      <b/>
      <sz val="10"/>
      <color rgb="FF000000"/>
      <name val="Arial1"/>
    </font>
    <font>
      <sz val="9"/>
      <color rgb="FF000000"/>
      <name val="Arial1"/>
    </font>
    <font>
      <i/>
      <sz val="9"/>
      <color rgb="FF000000"/>
      <name val="Arial1"/>
    </font>
    <font>
      <i/>
      <sz val="9"/>
      <color rgb="FF3366FF"/>
      <name val="Arial1"/>
    </font>
    <font>
      <i/>
      <sz val="9"/>
      <color rgb="FF0000FF"/>
      <name val="Arial1"/>
    </font>
    <font>
      <sz val="10"/>
      <name val="Arial"/>
      <family val="2"/>
    </font>
    <font>
      <sz val="12"/>
      <name val="Arial"/>
      <family val="2"/>
    </font>
    <font>
      <sz val="8"/>
      <name val="Arial"/>
      <family val="2"/>
    </font>
    <font>
      <sz val="10"/>
      <color theme="1"/>
      <name val="Arial"/>
      <family val="2"/>
    </font>
    <font>
      <b/>
      <sz val="10"/>
      <name val="Arial"/>
      <family val="2"/>
    </font>
    <font>
      <sz val="11"/>
      <color indexed="48"/>
      <name val="Arial"/>
      <family val="2"/>
    </font>
    <font>
      <sz val="11"/>
      <color indexed="30"/>
      <name val="Arial"/>
      <family val="2"/>
    </font>
    <font>
      <b/>
      <sz val="9"/>
      <name val="Arial"/>
      <family val="2"/>
    </font>
    <font>
      <sz val="8"/>
      <color theme="1"/>
      <name val="Arial"/>
      <family val="2"/>
    </font>
    <font>
      <sz val="7.5"/>
      <color theme="1"/>
      <name val="Marianne"/>
      <family val="3"/>
    </font>
    <font>
      <sz val="11"/>
      <color theme="1"/>
      <name val="Arial"/>
      <family val="2"/>
    </font>
    <font>
      <b/>
      <sz val="9"/>
      <color theme="1"/>
      <name val="Arial"/>
      <family val="2"/>
    </font>
    <font>
      <sz val="10"/>
      <name val="Calibri Light"/>
      <family val="2"/>
    </font>
    <font>
      <sz val="8"/>
      <name val="Calibri Light"/>
      <family val="2"/>
    </font>
    <font>
      <b/>
      <sz val="8"/>
      <name val="Arial"/>
      <family val="2"/>
    </font>
    <font>
      <b/>
      <sz val="7"/>
      <name val="Arial"/>
      <family val="2"/>
    </font>
    <font>
      <sz val="8"/>
      <color indexed="9"/>
      <name val="Arial"/>
      <family val="2"/>
    </font>
    <font>
      <sz val="8"/>
      <color indexed="10"/>
      <name val="Arial"/>
      <family val="2"/>
    </font>
    <font>
      <sz val="10"/>
      <color rgb="FF000000"/>
      <name val="Arial"/>
      <family val="2"/>
    </font>
    <font>
      <sz val="11"/>
      <color indexed="8"/>
      <name val="Calibri"/>
      <family val="2"/>
    </font>
    <font>
      <sz val="11"/>
      <color indexed="9"/>
      <name val="Calibri"/>
      <family val="2"/>
    </font>
    <font>
      <b/>
      <sz val="11"/>
      <color indexed="52"/>
      <name val="Calibri"/>
      <family val="2"/>
    </font>
    <font>
      <sz val="11"/>
      <color indexed="62"/>
      <name val="Calibri"/>
      <family val="2"/>
    </font>
    <font>
      <sz val="9"/>
      <color indexed="18"/>
      <name val="Arial"/>
      <family val="2"/>
    </font>
    <font>
      <u/>
      <sz val="10"/>
      <name val="Arial"/>
      <family val="2"/>
    </font>
    <font>
      <b/>
      <sz val="11"/>
      <color indexed="63"/>
      <name val="Calibri"/>
      <family val="2"/>
    </font>
    <font>
      <b/>
      <sz val="18"/>
      <color indexed="56"/>
      <name val="Cambria"/>
      <family val="2"/>
    </font>
    <font>
      <b/>
      <sz val="18"/>
      <color indexed="62"/>
      <name val="Cambria"/>
      <family val="2"/>
    </font>
    <font>
      <u/>
      <sz val="10"/>
      <color indexed="30"/>
      <name val="Arial"/>
      <family val="2"/>
    </font>
    <font>
      <b/>
      <sz val="11"/>
      <name val="Arial"/>
      <family val="2"/>
    </font>
    <font>
      <i/>
      <sz val="10"/>
      <name val="Arial"/>
      <family val="2"/>
    </font>
    <font>
      <sz val="10"/>
      <color indexed="10"/>
      <name val="Arial"/>
      <family val="2"/>
    </font>
    <font>
      <sz val="10"/>
      <color rgb="FF000000"/>
      <name val="Arial"/>
      <family val="2"/>
    </font>
    <font>
      <sz val="11"/>
      <name val="Marianne"/>
      <family val="3"/>
    </font>
    <font>
      <u/>
      <sz val="10"/>
      <color theme="10"/>
      <name val="Arial"/>
      <family val="2"/>
    </font>
    <font>
      <sz val="12"/>
      <name val="Marianne"/>
      <family val="3"/>
    </font>
    <font>
      <sz val="8"/>
      <name val="Marianne"/>
      <family val="3"/>
    </font>
    <font>
      <sz val="8"/>
      <color theme="1"/>
      <name val="Marianne"/>
      <family val="3"/>
    </font>
    <font>
      <sz val="10"/>
      <color theme="1"/>
      <name val="Marianne"/>
      <family val="3"/>
    </font>
    <font>
      <b/>
      <sz val="11"/>
      <color theme="1"/>
      <name val="Marianne"/>
      <family val="3"/>
    </font>
    <font>
      <sz val="10"/>
      <name val="Marianne"/>
      <family val="3"/>
    </font>
    <font>
      <b/>
      <sz val="8"/>
      <color theme="1"/>
      <name val="Marianne"/>
      <family val="3"/>
    </font>
    <font>
      <sz val="12"/>
      <color theme="1"/>
      <name val="Marianne"/>
      <family val="3"/>
    </font>
    <font>
      <sz val="10"/>
      <color rgb="FF000000"/>
      <name val="Marianne"/>
      <family val="3"/>
    </font>
    <font>
      <b/>
      <sz val="10"/>
      <color rgb="FF000000"/>
      <name val="Marianne"/>
      <family val="3"/>
    </font>
    <font>
      <b/>
      <sz val="9"/>
      <color rgb="FF000000"/>
      <name val="Marianne"/>
      <family val="3"/>
    </font>
    <font>
      <b/>
      <sz val="9"/>
      <name val="Marianne"/>
      <family val="3"/>
    </font>
    <font>
      <sz val="9"/>
      <name val="Marianne"/>
      <family val="3"/>
    </font>
    <font>
      <b/>
      <sz val="9"/>
      <color rgb="FFFFFFFF"/>
      <name val="Marianne"/>
      <family val="3"/>
    </font>
    <font>
      <b/>
      <sz val="9"/>
      <color rgb="FF0000FF"/>
      <name val="Marianne"/>
      <family val="3"/>
    </font>
    <font>
      <i/>
      <sz val="9"/>
      <color rgb="FF000000"/>
      <name val="Marianne"/>
      <family val="3"/>
    </font>
    <font>
      <i/>
      <sz val="9"/>
      <color rgb="FF3366FF"/>
      <name val="Marianne"/>
      <family val="3"/>
    </font>
    <font>
      <b/>
      <i/>
      <sz val="9"/>
      <color rgb="FF0000FF"/>
      <name val="Marianne"/>
      <family val="3"/>
    </font>
    <font>
      <i/>
      <sz val="9"/>
      <color rgb="FF0000FF"/>
      <name val="Marianne"/>
      <family val="3"/>
    </font>
    <font>
      <b/>
      <sz val="10"/>
      <name val="Marianne"/>
      <family val="3"/>
    </font>
    <font>
      <sz val="10"/>
      <color rgb="FF000000"/>
      <name val="Arial"/>
      <family val="2"/>
    </font>
    <font>
      <sz val="10"/>
      <color indexed="39"/>
      <name val="Arial"/>
      <family val="2"/>
    </font>
    <font>
      <b/>
      <i/>
      <sz val="9"/>
      <color rgb="FFFF0000"/>
      <name val="Marianne"/>
      <family val="3"/>
    </font>
    <font>
      <i/>
      <sz val="9"/>
      <color rgb="FFFF0000"/>
      <name val="Marianne"/>
      <family val="3"/>
    </font>
    <font>
      <sz val="9"/>
      <color rgb="FF3366FF"/>
      <name val="Marianne"/>
      <family val="3"/>
    </font>
    <font>
      <b/>
      <i/>
      <sz val="9"/>
      <color rgb="FF0000FF"/>
      <name val="Arial1"/>
    </font>
    <font>
      <u/>
      <sz val="11"/>
      <color rgb="FF000000"/>
      <name val="Marianne"/>
      <family val="3"/>
    </font>
    <font>
      <sz val="9"/>
      <color rgb="FFFF0000"/>
      <name val="Marianne"/>
      <family val="3"/>
    </font>
    <font>
      <b/>
      <sz val="11"/>
      <color rgb="FFFF0000"/>
      <name val="Marianne"/>
      <family val="3"/>
    </font>
    <font>
      <b/>
      <u/>
      <sz val="11"/>
      <color rgb="FF000000"/>
      <name val="Marianne"/>
      <family val="3"/>
    </font>
    <font>
      <b/>
      <sz val="15"/>
      <color rgb="FF008080"/>
      <name val="Marianne"/>
      <family val="3"/>
    </font>
    <font>
      <b/>
      <u/>
      <sz val="10"/>
      <color theme="10"/>
      <name val="Marianne"/>
      <family val="3"/>
    </font>
    <font>
      <b/>
      <i/>
      <sz val="9"/>
      <name val="Marianne"/>
      <family val="3"/>
    </font>
    <font>
      <b/>
      <sz val="10"/>
      <color rgb="FFFF0000"/>
      <name val="Arial"/>
      <family val="2"/>
    </font>
    <font>
      <b/>
      <sz val="9"/>
      <color theme="1"/>
      <name val="Marianne"/>
      <family val="3"/>
    </font>
    <font>
      <b/>
      <sz val="9"/>
      <color rgb="FF252AFF"/>
      <name val="Marianne"/>
      <family val="3"/>
    </font>
    <font>
      <sz val="9"/>
      <color rgb="FF252AFF"/>
      <name val="Marianne"/>
      <family val="3"/>
    </font>
    <font>
      <b/>
      <i/>
      <sz val="9"/>
      <color rgb="FF252AFF"/>
      <name val="Marianne"/>
      <family val="3"/>
    </font>
    <font>
      <i/>
      <sz val="9"/>
      <color rgb="FF252AFF"/>
      <name val="Marianne"/>
      <family val="3"/>
    </font>
    <font>
      <u/>
      <sz val="11"/>
      <color rgb="FF008080"/>
      <name val="Marianne"/>
      <family val="3"/>
    </font>
    <font>
      <sz val="10"/>
      <color rgb="FF000000"/>
      <name val="Arial"/>
      <family val="2"/>
    </font>
  </fonts>
  <fills count="30">
    <fill>
      <patternFill patternType="none"/>
    </fill>
    <fill>
      <patternFill patternType="gray125"/>
    </fill>
    <fill>
      <patternFill patternType="solid">
        <fgColor rgb="FFFFFFFF"/>
        <bgColor rgb="FFFFFFCC"/>
      </patternFill>
    </fill>
    <fill>
      <patternFill patternType="solid">
        <fgColor rgb="FFCCFFCC"/>
        <bgColor rgb="FFCCFFFF"/>
      </patternFill>
    </fill>
    <fill>
      <patternFill patternType="solid">
        <fgColor rgb="FFFFFF99"/>
        <bgColor rgb="FFFFFFCC"/>
      </patternFill>
    </fill>
    <fill>
      <patternFill patternType="solid">
        <fgColor rgb="FF339966"/>
        <bgColor rgb="FF008080"/>
      </patternFill>
    </fill>
    <fill>
      <patternFill patternType="solid">
        <fgColor theme="8" tint="0.79998168889431442"/>
        <bgColor indexed="64"/>
      </patternFill>
    </fill>
    <fill>
      <patternFill patternType="solid">
        <fgColor theme="0"/>
        <bgColor indexed="26"/>
      </patternFill>
    </fill>
    <fill>
      <patternFill patternType="solid">
        <fgColor theme="0"/>
        <bgColor indexed="64"/>
      </patternFill>
    </fill>
    <fill>
      <patternFill patternType="solid">
        <fgColor indexed="31"/>
        <bgColor indexed="22"/>
      </patternFill>
    </fill>
    <fill>
      <patternFill patternType="solid">
        <fgColor indexed="27"/>
        <bgColor indexed="41"/>
      </patternFill>
    </fill>
    <fill>
      <patternFill patternType="solid">
        <fgColor indexed="47"/>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52"/>
        <bgColor indexed="45"/>
      </patternFill>
    </fill>
    <fill>
      <patternFill patternType="solid">
        <fgColor indexed="22"/>
        <bgColor indexed="44"/>
      </patternFill>
    </fill>
    <fill>
      <patternFill patternType="solid">
        <fgColor indexed="26"/>
        <bgColor indexed="9"/>
      </patternFill>
    </fill>
    <fill>
      <patternFill patternType="solid">
        <fgColor theme="2"/>
        <bgColor rgb="FFCCFFFF"/>
      </patternFill>
    </fill>
    <fill>
      <patternFill patternType="solid">
        <fgColor theme="2"/>
        <bgColor indexed="64"/>
      </patternFill>
    </fill>
    <fill>
      <patternFill patternType="solid">
        <fgColor theme="7" tint="0.59999389629810485"/>
        <bgColor rgb="FFFFFFCC"/>
      </patternFill>
    </fill>
    <fill>
      <patternFill patternType="solid">
        <fgColor theme="7" tint="0.59999389629810485"/>
        <bgColor indexed="64"/>
      </patternFill>
    </fill>
    <fill>
      <patternFill patternType="solid">
        <fgColor theme="0"/>
        <bgColor rgb="FFFFFFCC"/>
      </patternFill>
    </fill>
    <fill>
      <patternFill patternType="solid">
        <fgColor theme="0"/>
        <bgColor rgb="FFCCFFFF"/>
      </patternFill>
    </fill>
    <fill>
      <patternFill patternType="lightUp">
        <fgColor auto="1"/>
        <bgColor theme="0"/>
      </patternFill>
    </fill>
    <fill>
      <patternFill patternType="lightUp">
        <bgColor theme="2"/>
      </patternFill>
    </fill>
    <fill>
      <patternFill patternType="solid">
        <fgColor theme="4" tint="0.79998168889431442"/>
        <bgColor indexed="64"/>
      </patternFill>
    </fill>
    <fill>
      <patternFill patternType="solid">
        <fgColor theme="4" tint="0.79998168889431442"/>
        <bgColor rgb="FFFFFFCC"/>
      </patternFill>
    </fill>
    <fill>
      <patternFill patternType="solid">
        <fgColor theme="4" tint="0.79998168889431442"/>
        <bgColor rgb="FFCCFFFF"/>
      </patternFill>
    </fill>
    <fill>
      <patternFill patternType="solid">
        <fgColor indexed="22"/>
      </patternFill>
    </fill>
  </fills>
  <borders count="149">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top/>
      <bottom style="thin">
        <color indexed="21"/>
      </bottom>
      <diagonal/>
    </border>
    <border>
      <left style="thick">
        <color theme="4" tint="0.59996337778862885"/>
      </left>
      <right/>
      <top style="thick">
        <color theme="4" tint="0.59996337778862885"/>
      </top>
      <bottom/>
      <diagonal/>
    </border>
    <border>
      <left/>
      <right/>
      <top style="thick">
        <color theme="4" tint="0.59996337778862885"/>
      </top>
      <bottom/>
      <diagonal/>
    </border>
    <border>
      <left/>
      <right style="thick">
        <color theme="4" tint="0.59996337778862885"/>
      </right>
      <top style="thick">
        <color theme="4" tint="0.59996337778862885"/>
      </top>
      <bottom/>
      <diagonal/>
    </border>
    <border>
      <left style="thick">
        <color theme="4" tint="0.59996337778862885"/>
      </left>
      <right/>
      <top/>
      <bottom/>
      <diagonal/>
    </border>
    <border>
      <left/>
      <right style="thick">
        <color theme="4" tint="0.59996337778862885"/>
      </right>
      <top/>
      <bottom/>
      <diagonal/>
    </border>
    <border>
      <left style="thick">
        <color theme="4" tint="0.59996337778862885"/>
      </left>
      <right style="thick">
        <color theme="4" tint="0.59996337778862885"/>
      </right>
      <top style="thick">
        <color theme="4" tint="0.59996337778862885"/>
      </top>
      <bottom/>
      <diagonal/>
    </border>
    <border>
      <left style="thick">
        <color theme="4" tint="0.59996337778862885"/>
      </left>
      <right style="thick">
        <color theme="4" tint="0.59996337778862885"/>
      </right>
      <top/>
      <bottom/>
      <diagonal/>
    </border>
    <border>
      <left style="thick">
        <color theme="4" tint="0.59996337778862885"/>
      </left>
      <right style="thick">
        <color theme="4" tint="0.59996337778862885"/>
      </right>
      <top/>
      <bottom style="thick">
        <color theme="4" tint="0.59996337778862885"/>
      </bottom>
      <diagonal/>
    </border>
    <border>
      <left style="thin">
        <color indexed="17"/>
      </left>
      <right style="hair">
        <color indexed="17"/>
      </right>
      <top style="thin">
        <color indexed="17"/>
      </top>
      <bottom style="thin">
        <color indexed="17"/>
      </bottom>
      <diagonal/>
    </border>
    <border>
      <left style="hair">
        <color indexed="17"/>
      </left>
      <right style="hair">
        <color indexed="17"/>
      </right>
      <top style="thin">
        <color indexed="17"/>
      </top>
      <bottom style="thin">
        <color indexed="17"/>
      </bottom>
      <diagonal/>
    </border>
    <border>
      <left style="hair">
        <color indexed="17"/>
      </left>
      <right/>
      <top/>
      <bottom/>
      <diagonal/>
    </border>
    <border>
      <left style="thin">
        <color indexed="17"/>
      </left>
      <right style="thin">
        <color indexed="17"/>
      </right>
      <top/>
      <bottom/>
      <diagonal/>
    </border>
    <border>
      <left style="hair">
        <color indexed="17"/>
      </left>
      <right style="hair">
        <color indexed="17"/>
      </right>
      <top/>
      <bottom/>
      <diagonal/>
    </border>
    <border>
      <left style="thin">
        <color indexed="17"/>
      </left>
      <right style="hair">
        <color indexed="17"/>
      </right>
      <top/>
      <bottom/>
      <diagonal/>
    </border>
    <border>
      <left style="thin">
        <color indexed="17"/>
      </left>
      <right style="thin">
        <color indexed="17"/>
      </right>
      <top/>
      <bottom style="thin">
        <color indexed="17"/>
      </bottom>
      <diagonal/>
    </border>
    <border>
      <left style="hair">
        <color indexed="17"/>
      </left>
      <right style="hair">
        <color indexed="17"/>
      </right>
      <top/>
      <bottom style="thin">
        <color indexed="17"/>
      </bottom>
      <diagonal/>
    </border>
    <border>
      <left style="thin">
        <color indexed="17"/>
      </left>
      <right style="hair">
        <color indexed="17"/>
      </right>
      <top/>
      <bottom style="thin">
        <color indexed="17"/>
      </bottom>
      <diagonal/>
    </border>
    <border>
      <left style="thin">
        <color indexed="17"/>
      </left>
      <right style="hair">
        <color indexed="17"/>
      </right>
      <top style="thin">
        <color indexed="17"/>
      </top>
      <bottom/>
      <diagonal/>
    </border>
    <border>
      <left style="hair">
        <color indexed="17"/>
      </left>
      <right style="hair">
        <color indexed="17"/>
      </right>
      <top style="thin">
        <color indexed="17"/>
      </top>
      <bottom/>
      <diagonal/>
    </border>
    <border>
      <left style="hair">
        <color indexed="17"/>
      </left>
      <right/>
      <top style="thin">
        <color indexed="17"/>
      </top>
      <bottom style="thin">
        <color indexed="17"/>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style="thick">
        <color theme="4" tint="0.39994506668294322"/>
      </right>
      <top style="thick">
        <color theme="4" tint="0.39994506668294322"/>
      </top>
      <bottom/>
      <diagonal/>
    </border>
    <border>
      <left style="thick">
        <color theme="4" tint="0.39994506668294322"/>
      </left>
      <right style="thick">
        <color theme="4" tint="0.39994506668294322"/>
      </right>
      <top/>
      <bottom/>
      <diagonal/>
    </border>
    <border>
      <left style="thick">
        <color theme="4" tint="0.39994506668294322"/>
      </left>
      <right style="thick">
        <color theme="4" tint="0.39994506668294322"/>
      </right>
      <top/>
      <bottom style="thick">
        <color theme="4" tint="0.39994506668294322"/>
      </bottom>
      <diagonal/>
    </border>
    <border>
      <left style="hair">
        <color indexed="23"/>
      </left>
      <right style="hair">
        <color indexed="23"/>
      </right>
      <top style="hair">
        <color indexed="23"/>
      </top>
      <bottom style="hair">
        <color indexed="23"/>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style="thin">
        <color indexed="17"/>
      </left>
      <right/>
      <top style="thin">
        <color indexed="17"/>
      </top>
      <bottom style="thin">
        <color indexed="17"/>
      </bottom>
      <diagonal/>
    </border>
    <border>
      <left style="thin">
        <color indexed="17"/>
      </left>
      <right/>
      <top/>
      <bottom/>
      <diagonal/>
    </border>
    <border>
      <left style="thin">
        <color indexed="17"/>
      </left>
      <right/>
      <top/>
      <bottom style="thin">
        <color indexed="17"/>
      </bottom>
      <diagonal/>
    </border>
    <border>
      <left/>
      <right style="hair">
        <color indexed="17"/>
      </right>
      <top style="thin">
        <color indexed="17"/>
      </top>
      <bottom style="thin">
        <color indexed="17"/>
      </bottom>
      <diagonal/>
    </border>
    <border>
      <left style="thin">
        <color indexed="64"/>
      </left>
      <right style="thin">
        <color indexed="64"/>
      </right>
      <top style="thin">
        <color indexed="64"/>
      </top>
      <bottom style="thin">
        <color indexed="17"/>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17"/>
      </left>
      <right/>
      <top style="thin">
        <color indexed="17"/>
      </top>
      <bottom/>
      <diagonal/>
    </border>
    <border>
      <left style="hair">
        <color indexed="64"/>
      </left>
      <right style="hair">
        <color indexed="64"/>
      </right>
      <top style="hair">
        <color indexed="64"/>
      </top>
      <bottom style="hair">
        <color indexed="64"/>
      </bottom>
      <diagonal/>
    </border>
    <border>
      <left style="thin">
        <color indexed="17"/>
      </left>
      <right style="thin">
        <color indexed="64"/>
      </right>
      <top style="thin">
        <color indexed="17"/>
      </top>
      <bottom/>
      <diagonal/>
    </border>
    <border>
      <left style="thin">
        <color indexed="17"/>
      </left>
      <right style="thin">
        <color indexed="64"/>
      </right>
      <top/>
      <bottom style="thin">
        <color indexed="17"/>
      </bottom>
      <diagonal/>
    </border>
    <border>
      <left style="thin">
        <color indexed="64"/>
      </left>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hair">
        <color indexed="64"/>
      </left>
      <right style="hair">
        <color indexed="64"/>
      </right>
      <top style="mediumDashed">
        <color indexed="64"/>
      </top>
      <bottom style="dotted">
        <color indexed="64"/>
      </bottom>
      <diagonal/>
    </border>
    <border>
      <left/>
      <right style="hair">
        <color indexed="64"/>
      </right>
      <top style="mediumDashed">
        <color indexed="64"/>
      </top>
      <bottom style="dotted">
        <color indexed="64"/>
      </bottom>
      <diagonal/>
    </border>
    <border>
      <left/>
      <right style="hair">
        <color auto="1"/>
      </right>
      <top style="dotted">
        <color indexed="64"/>
      </top>
      <bottom style="mediumDashed">
        <color indexed="64"/>
      </bottom>
      <diagonal/>
    </border>
    <border>
      <left style="medium">
        <color auto="1"/>
      </left>
      <right style="medium">
        <color auto="1"/>
      </right>
      <top style="medium">
        <color auto="1"/>
      </top>
      <bottom style="medium">
        <color auto="1"/>
      </bottom>
      <diagonal/>
    </border>
    <border>
      <left style="hair">
        <color indexed="64"/>
      </left>
      <right style="hair">
        <color indexed="64"/>
      </right>
      <top/>
      <bottom style="dotted">
        <color indexed="64"/>
      </bottom>
      <diagonal/>
    </border>
    <border>
      <left style="medium">
        <color auto="1"/>
      </left>
      <right/>
      <top style="medium">
        <color auto="1"/>
      </top>
      <bottom style="medium">
        <color auto="1"/>
      </bottom>
      <diagonal/>
    </border>
    <border>
      <left style="hair">
        <color indexed="64"/>
      </left>
      <right/>
      <top style="medium">
        <color auto="1"/>
      </top>
      <bottom style="medium">
        <color auto="1"/>
      </bottom>
      <diagonal/>
    </border>
    <border>
      <left/>
      <right/>
      <top style="medium">
        <color auto="1"/>
      </top>
      <bottom style="medium">
        <color auto="1"/>
      </bottom>
      <diagonal/>
    </border>
    <border>
      <left style="hair">
        <color indexed="64"/>
      </left>
      <right style="medium">
        <color auto="1"/>
      </right>
      <top style="medium">
        <color auto="1"/>
      </top>
      <bottom style="medium">
        <color auto="1"/>
      </bottom>
      <diagonal/>
    </border>
    <border>
      <left style="hair">
        <color auto="1"/>
      </left>
      <right/>
      <top style="dotted">
        <color indexed="64"/>
      </top>
      <bottom/>
      <diagonal/>
    </border>
    <border>
      <left/>
      <right style="hair">
        <color auto="1"/>
      </right>
      <top style="dotted">
        <color indexed="64"/>
      </top>
      <bottom/>
      <diagonal/>
    </border>
    <border>
      <left style="medium">
        <color auto="1"/>
      </left>
      <right style="hair">
        <color indexed="64"/>
      </right>
      <top style="medium">
        <color auto="1"/>
      </top>
      <bottom style="medium">
        <color auto="1"/>
      </bottom>
      <diagonal/>
    </border>
    <border>
      <left/>
      <right style="hair">
        <color indexed="64"/>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bottom style="dotted">
        <color indexed="64"/>
      </bottom>
      <diagonal/>
    </border>
    <border>
      <left style="hair">
        <color indexed="64"/>
      </left>
      <right style="medium">
        <color indexed="64"/>
      </right>
      <top/>
      <bottom style="dotted">
        <color indexed="64"/>
      </bottom>
      <diagonal/>
    </border>
    <border>
      <left style="medium">
        <color indexed="64"/>
      </left>
      <right style="hair">
        <color indexed="64"/>
      </right>
      <top style="dotted">
        <color indexed="64"/>
      </top>
      <bottom style="mediumDashed">
        <color indexed="64"/>
      </bottom>
      <diagonal/>
    </border>
    <border>
      <left style="hair">
        <color indexed="64"/>
      </left>
      <right style="medium">
        <color indexed="64"/>
      </right>
      <top style="dotted">
        <color indexed="64"/>
      </top>
      <bottom style="mediumDashed">
        <color indexed="64"/>
      </bottom>
      <diagonal/>
    </border>
    <border>
      <left style="medium">
        <color indexed="64"/>
      </left>
      <right style="hair">
        <color indexed="64"/>
      </right>
      <top style="mediumDashed">
        <color indexed="64"/>
      </top>
      <bottom style="dotted">
        <color indexed="64"/>
      </bottom>
      <diagonal/>
    </border>
    <border>
      <left style="hair">
        <color indexed="64"/>
      </left>
      <right style="medium">
        <color indexed="64"/>
      </right>
      <top style="mediumDashed">
        <color indexed="64"/>
      </top>
      <bottom style="dotted">
        <color indexed="64"/>
      </bottom>
      <diagonal/>
    </border>
    <border>
      <left style="medium">
        <color indexed="64"/>
      </left>
      <right style="hair">
        <color indexed="64"/>
      </right>
      <top style="dotted">
        <color indexed="64"/>
      </top>
      <bottom/>
      <diagonal/>
    </border>
    <border>
      <left style="hair">
        <color indexed="64"/>
      </left>
      <right style="medium">
        <color indexed="64"/>
      </right>
      <top style="dotted">
        <color indexed="64"/>
      </top>
      <bottom/>
      <diagonal/>
    </border>
    <border>
      <left style="medium">
        <color indexed="64"/>
      </left>
      <right style="hair">
        <color indexed="64"/>
      </right>
      <top style="dotted">
        <color indexed="64"/>
      </top>
      <bottom style="medium">
        <color indexed="64"/>
      </bottom>
      <diagonal/>
    </border>
    <border>
      <left style="hair">
        <color auto="1"/>
      </left>
      <right/>
      <top style="dotted">
        <color indexed="64"/>
      </top>
      <bottom style="medium">
        <color indexed="64"/>
      </bottom>
      <diagonal/>
    </border>
    <border>
      <left/>
      <right style="hair">
        <color auto="1"/>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auto="1"/>
      </top>
      <bottom style="medium">
        <color auto="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mediumDashed">
        <color indexed="64"/>
      </bottom>
      <diagonal/>
    </border>
    <border>
      <left style="dotted">
        <color indexed="64"/>
      </left>
      <right style="dotted">
        <color indexed="64"/>
      </right>
      <top style="mediumDash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auto="1"/>
      </top>
      <bottom style="dotted">
        <color indexed="64"/>
      </bottom>
      <diagonal/>
    </border>
    <border>
      <left style="medium">
        <color indexed="64"/>
      </left>
      <right style="dotted">
        <color indexed="64"/>
      </right>
      <top style="medium">
        <color indexed="64"/>
      </top>
      <bottom style="medium">
        <color auto="1"/>
      </bottom>
      <diagonal/>
    </border>
    <border>
      <left style="dotted">
        <color indexed="64"/>
      </left>
      <right style="medium">
        <color indexed="64"/>
      </right>
      <top style="medium">
        <color indexed="64"/>
      </top>
      <bottom style="medium">
        <color auto="1"/>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mediumDashed">
        <color indexed="64"/>
      </bottom>
      <diagonal/>
    </border>
    <border>
      <left style="dotted">
        <color indexed="64"/>
      </left>
      <right style="medium">
        <color indexed="64"/>
      </right>
      <top style="dotted">
        <color indexed="64"/>
      </top>
      <bottom style="mediumDashed">
        <color indexed="64"/>
      </bottom>
      <diagonal/>
    </border>
    <border>
      <left style="medium">
        <color indexed="64"/>
      </left>
      <right style="dotted">
        <color indexed="64"/>
      </right>
      <top style="mediumDashed">
        <color indexed="64"/>
      </top>
      <bottom style="dotted">
        <color indexed="64"/>
      </bottom>
      <diagonal/>
    </border>
    <border>
      <left style="dotted">
        <color indexed="64"/>
      </left>
      <right style="medium">
        <color indexed="64"/>
      </right>
      <top style="mediumDash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medium">
        <color auto="1"/>
      </top>
      <bottom style="dotted">
        <color indexed="64"/>
      </bottom>
      <diagonal/>
    </border>
    <border>
      <left style="dotted">
        <color indexed="64"/>
      </left>
      <right style="medium">
        <color indexed="64"/>
      </right>
      <top style="medium">
        <color auto="1"/>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indexed="64"/>
      </left>
      <right/>
      <top style="mediumDashDot">
        <color indexed="64"/>
      </top>
      <bottom style="dotted">
        <color indexed="64"/>
      </bottom>
      <diagonal/>
    </border>
    <border>
      <left style="medium">
        <color indexed="64"/>
      </left>
      <right style="dotted">
        <color indexed="64"/>
      </right>
      <top style="mediumDashDot">
        <color indexed="64"/>
      </top>
      <bottom style="dotted">
        <color indexed="64"/>
      </bottom>
      <diagonal/>
    </border>
    <border>
      <left style="dotted">
        <color indexed="64"/>
      </left>
      <right style="dotted">
        <color indexed="64"/>
      </right>
      <top style="mediumDashDot">
        <color indexed="64"/>
      </top>
      <bottom style="dotted">
        <color indexed="64"/>
      </bottom>
      <diagonal/>
    </border>
    <border>
      <left style="dotted">
        <color indexed="64"/>
      </left>
      <right style="medium">
        <color indexed="64"/>
      </right>
      <top style="mediumDashDot">
        <color indexed="64"/>
      </top>
      <bottom style="dotted">
        <color indexed="64"/>
      </bottom>
      <diagonal/>
    </border>
    <border>
      <left style="hair">
        <color auto="1"/>
      </left>
      <right/>
      <top style="dotted">
        <color indexed="64"/>
      </top>
      <bottom style="mediumDashDot">
        <color indexed="64"/>
      </bottom>
      <diagonal/>
    </border>
    <border>
      <left style="medium">
        <color indexed="64"/>
      </left>
      <right style="dotted">
        <color indexed="64"/>
      </right>
      <top style="dotted">
        <color indexed="64"/>
      </top>
      <bottom style="mediumDashDot">
        <color indexed="64"/>
      </bottom>
      <diagonal/>
    </border>
    <border>
      <left style="dotted">
        <color indexed="64"/>
      </left>
      <right style="dotted">
        <color indexed="64"/>
      </right>
      <top style="dotted">
        <color indexed="64"/>
      </top>
      <bottom style="mediumDashDot">
        <color indexed="64"/>
      </bottom>
      <diagonal/>
    </border>
    <border>
      <left style="dotted">
        <color indexed="64"/>
      </left>
      <right style="medium">
        <color indexed="64"/>
      </right>
      <top style="dotted">
        <color indexed="64"/>
      </top>
      <bottom style="mediumDashDot">
        <color indexed="64"/>
      </bottom>
      <diagonal/>
    </border>
    <border>
      <left style="hair">
        <color indexed="64"/>
      </left>
      <right/>
      <top style="medium">
        <color indexed="64"/>
      </top>
      <bottom style="dotted">
        <color indexed="64"/>
      </bottom>
      <diagonal/>
    </border>
    <border>
      <left style="dotted">
        <color auto="1"/>
      </left>
      <right style="dotted">
        <color auto="1"/>
      </right>
      <top style="dotted">
        <color auto="1"/>
      </top>
      <bottom style="dotted">
        <color auto="1"/>
      </bottom>
      <diagonal/>
    </border>
    <border>
      <left style="medium">
        <color indexed="64"/>
      </left>
      <right style="dashed">
        <color auto="1"/>
      </right>
      <top style="medium">
        <color indexed="64"/>
      </top>
      <bottom style="medium">
        <color indexed="64"/>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dotted">
        <color indexed="64"/>
      </left>
      <right/>
      <top style="medium">
        <color auto="1"/>
      </top>
      <bottom style="medium">
        <color auto="1"/>
      </bottom>
      <diagonal/>
    </border>
    <border>
      <left style="dotted">
        <color auto="1"/>
      </left>
      <right/>
      <top style="dotted">
        <color auto="1"/>
      </top>
      <bottom style="dotted">
        <color auto="1"/>
      </bottom>
      <diagonal/>
    </border>
    <border>
      <left style="dotted">
        <color indexed="64"/>
      </left>
      <right/>
      <top style="dotted">
        <color indexed="64"/>
      </top>
      <bottom style="mediumDashDot">
        <color indexed="64"/>
      </bottom>
      <diagonal/>
    </border>
    <border>
      <left style="dotted">
        <color indexed="64"/>
      </left>
      <right/>
      <top style="mediumDashDot">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indexed="64"/>
      </top>
      <bottom style="mediumDashDot">
        <color indexed="64"/>
      </bottom>
      <diagonal/>
    </border>
    <border>
      <left style="medium">
        <color indexed="64"/>
      </left>
      <right style="medium">
        <color indexed="64"/>
      </right>
      <top style="mediumDashDot">
        <color indexed="64"/>
      </top>
      <bottom style="dotted">
        <color indexed="64"/>
      </bottom>
      <diagonal/>
    </border>
    <border>
      <left/>
      <right/>
      <top style="dotted">
        <color indexed="64"/>
      </top>
      <bottom style="mediumDashed">
        <color indexed="64"/>
      </bottom>
      <diagonal/>
    </border>
    <border>
      <left style="hair">
        <color indexed="64"/>
      </left>
      <right/>
      <top style="mediumDashed">
        <color indexed="64"/>
      </top>
      <bottom style="dotted">
        <color indexed="64"/>
      </bottom>
      <diagonal/>
    </border>
    <border>
      <left/>
      <right/>
      <top style="mediumDashed">
        <color indexed="64"/>
      </top>
      <bottom style="dotted">
        <color indexed="64"/>
      </bottom>
      <diagonal/>
    </border>
    <border>
      <left/>
      <right/>
      <top style="dotted">
        <color indexed="64"/>
      </top>
      <bottom style="medium">
        <color indexed="64"/>
      </bottom>
      <diagonal/>
    </border>
    <border>
      <left style="hair">
        <color indexed="64"/>
      </left>
      <right style="hair">
        <color indexed="64"/>
      </right>
      <top style="medium">
        <color auto="1"/>
      </top>
      <bottom style="medium">
        <color auto="1"/>
      </bottom>
      <diagonal/>
    </border>
    <border>
      <left style="thin">
        <color indexed="17"/>
      </left>
      <right style="thin">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thin">
        <color indexed="17"/>
      </left>
      <right style="thin">
        <color indexed="17"/>
      </right>
      <top style="thin">
        <color indexed="17"/>
      </top>
      <bottom/>
      <diagonal/>
    </border>
    <border>
      <left style="hair">
        <color indexed="17"/>
      </left>
      <right style="thin">
        <color indexed="17"/>
      </right>
      <top style="thin">
        <color indexed="17"/>
      </top>
      <bottom style="thin">
        <color indexed="17"/>
      </bottom>
      <diagonal/>
    </border>
  </borders>
  <cellStyleXfs count="41">
    <xf numFmtId="0" fontId="0" fillId="0" borderId="0">
      <protection locked="0"/>
    </xf>
    <xf numFmtId="9" fontId="13" fillId="0" borderId="0" applyFill="0" applyBorder="0" applyAlignment="0" applyProtection="0"/>
    <xf numFmtId="0" fontId="13" fillId="0" borderId="0"/>
    <xf numFmtId="0" fontId="1" fillId="0" borderId="0" applyBorder="0">
      <protection locked="0"/>
    </xf>
    <xf numFmtId="9" fontId="31" fillId="0" borderId="0" applyFont="0" applyFill="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4" fillId="16" borderId="38" applyNumberFormat="0" applyAlignment="0" applyProtection="0"/>
    <xf numFmtId="169" fontId="13" fillId="0" borderId="0" applyFill="0" applyBorder="0" applyAlignment="0" applyProtection="0"/>
    <xf numFmtId="0" fontId="13" fillId="17" borderId="39" applyNumberFormat="0" applyAlignment="0" applyProtection="0"/>
    <xf numFmtId="169" fontId="13" fillId="0" borderId="0" applyFill="0" applyBorder="0" applyAlignment="0" applyProtection="0"/>
    <xf numFmtId="0" fontId="13" fillId="0" borderId="0" applyNumberFormat="0" applyFill="0" applyBorder="0" applyProtection="0">
      <alignment horizontal="center"/>
    </xf>
    <xf numFmtId="0" fontId="35" fillId="11" borderId="38" applyNumberFormat="0" applyAlignment="0" applyProtection="0"/>
    <xf numFmtId="0" fontId="41" fillId="0" borderId="0" applyNumberFormat="0" applyFill="0" applyBorder="0" applyAlignment="0" applyProtection="0"/>
    <xf numFmtId="43" fontId="13" fillId="0" borderId="0" applyFill="0" applyBorder="0" applyAlignment="0" applyProtection="0"/>
    <xf numFmtId="43" fontId="13" fillId="0" borderId="0" applyFont="0" applyFill="0" applyBorder="0" applyAlignment="0" applyProtection="0"/>
    <xf numFmtId="0" fontId="36" fillId="0" borderId="0"/>
    <xf numFmtId="9" fontId="13" fillId="0" borderId="0" applyFont="0" applyFill="0" applyBorder="0" applyAlignment="0" applyProtection="0"/>
    <xf numFmtId="0" fontId="37" fillId="0" borderId="0" applyNumberFormat="0" applyFill="0" applyBorder="0" applyAlignment="0" applyProtection="0"/>
    <xf numFmtId="170" fontId="37" fillId="0" borderId="0" applyFill="0" applyBorder="0" applyAlignment="0" applyProtection="0"/>
    <xf numFmtId="0" fontId="38" fillId="16" borderId="4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13" fillId="0" borderId="0" applyNumberFormat="0" applyFill="0" applyBorder="0" applyProtection="0">
      <alignment horizontal="center" textRotation="90"/>
    </xf>
    <xf numFmtId="43" fontId="45" fillId="0" borderId="0" applyFont="0" applyFill="0" applyBorder="0" applyAlignment="0" applyProtection="0"/>
    <xf numFmtId="0" fontId="31" fillId="0" borderId="0">
      <protection locked="0"/>
    </xf>
    <xf numFmtId="0" fontId="47" fillId="0" borderId="0" applyNumberFormat="0" applyFill="0" applyBorder="0" applyAlignment="0" applyProtection="0">
      <protection locked="0"/>
    </xf>
    <xf numFmtId="9" fontId="31" fillId="0" borderId="0" applyFont="0" applyFill="0" applyBorder="0" applyAlignment="0" applyProtection="0"/>
    <xf numFmtId="43" fontId="31" fillId="0" borderId="0" applyFont="0" applyFill="0" applyBorder="0" applyAlignment="0" applyProtection="0"/>
    <xf numFmtId="0" fontId="68" fillId="0" borderId="0">
      <protection locked="0"/>
    </xf>
    <xf numFmtId="0" fontId="88" fillId="29" borderId="0">
      <alignment wrapText="1"/>
    </xf>
    <xf numFmtId="0" fontId="88" fillId="0" borderId="0">
      <alignment wrapText="1"/>
    </xf>
    <xf numFmtId="0" fontId="88" fillId="0" borderId="0">
      <alignment wrapText="1"/>
    </xf>
    <xf numFmtId="0" fontId="88" fillId="0" borderId="0">
      <alignment wrapText="1"/>
    </xf>
    <xf numFmtId="172" fontId="88" fillId="0" borderId="0">
      <alignment wrapText="1"/>
    </xf>
  </cellStyleXfs>
  <cellXfs count="420">
    <xf numFmtId="0" fontId="0" fillId="0" borderId="0" xfId="0">
      <protection locked="0"/>
    </xf>
    <xf numFmtId="0" fontId="0" fillId="0" borderId="0" xfId="0">
      <protection locked="0"/>
    </xf>
    <xf numFmtId="0" fontId="5" fillId="0" borderId="0" xfId="0" applyFont="1">
      <protection locked="0"/>
    </xf>
    <xf numFmtId="0" fontId="3" fillId="0" borderId="3" xfId="0" applyFont="1" applyBorder="1">
      <protection locked="0"/>
    </xf>
    <xf numFmtId="0" fontId="3" fillId="0" borderId="0" xfId="0" applyFont="1">
      <protection locked="0"/>
    </xf>
    <xf numFmtId="0" fontId="3" fillId="3" borderId="0" xfId="0" applyFont="1" applyFill="1">
      <protection locked="0"/>
    </xf>
    <xf numFmtId="0" fontId="3" fillId="5" borderId="0" xfId="0" applyFont="1" applyFill="1">
      <protection locked="0"/>
    </xf>
    <xf numFmtId="0" fontId="3" fillId="0" borderId="1" xfId="0" applyFont="1" applyBorder="1">
      <protection locked="0"/>
    </xf>
    <xf numFmtId="0" fontId="3" fillId="0" borderId="2" xfId="0" applyFont="1" applyBorder="1">
      <protection locked="0"/>
    </xf>
    <xf numFmtId="0" fontId="3" fillId="0" borderId="4" xfId="0" applyFont="1" applyBorder="1">
      <protection locked="0"/>
    </xf>
    <xf numFmtId="0" fontId="3" fillId="3" borderId="5" xfId="0" applyFont="1" applyFill="1" applyBorder="1">
      <protection locked="0"/>
    </xf>
    <xf numFmtId="0" fontId="3" fillId="3" borderId="6" xfId="0" applyFont="1" applyFill="1" applyBorder="1">
      <protection locked="0"/>
    </xf>
    <xf numFmtId="0" fontId="3" fillId="5" borderId="6" xfId="0" applyFont="1" applyFill="1" applyBorder="1">
      <protection locked="0"/>
    </xf>
    <xf numFmtId="0" fontId="3" fillId="0" borderId="6" xfId="0" applyFont="1" applyBorder="1">
      <protection locked="0"/>
    </xf>
    <xf numFmtId="0" fontId="3" fillId="0" borderId="7" xfId="0" applyFont="1" applyBorder="1">
      <protection locked="0"/>
    </xf>
    <xf numFmtId="0" fontId="3" fillId="0" borderId="8" xfId="0" applyFont="1" applyBorder="1">
      <protection locked="0"/>
    </xf>
    <xf numFmtId="0" fontId="3" fillId="3" borderId="8" xfId="0" applyFont="1" applyFill="1" applyBorder="1">
      <protection locked="0"/>
    </xf>
    <xf numFmtId="0" fontId="3" fillId="3" borderId="1" xfId="0" applyFont="1" applyFill="1" applyBorder="1">
      <protection locked="0"/>
    </xf>
    <xf numFmtId="49" fontId="6" fillId="0" borderId="0" xfId="0" applyNumberFormat="1" applyFont="1" applyAlignment="1">
      <alignment horizontal="left" vertical="center"/>
      <protection locked="0"/>
    </xf>
    <xf numFmtId="0" fontId="0" fillId="0" borderId="0" xfId="0">
      <protection locked="0"/>
    </xf>
    <xf numFmtId="0" fontId="14" fillId="0" borderId="0" xfId="2" applyFont="1" applyFill="1"/>
    <xf numFmtId="0" fontId="15" fillId="0" borderId="0" xfId="2" applyFont="1" applyFill="1"/>
    <xf numFmtId="0" fontId="17" fillId="0" borderId="0" xfId="2" applyFont="1" applyFill="1"/>
    <xf numFmtId="0" fontId="15" fillId="0" borderId="0" xfId="2" applyFont="1" applyFill="1" applyBorder="1"/>
    <xf numFmtId="0" fontId="18" fillId="0" borderId="0" xfId="2" applyFont="1" applyFill="1" applyAlignment="1"/>
    <xf numFmtId="0" fontId="19" fillId="0" borderId="0" xfId="2" applyFont="1" applyFill="1"/>
    <xf numFmtId="0" fontId="13" fillId="0" borderId="0" xfId="2" applyFill="1" applyAlignment="1">
      <alignment horizontal="center"/>
    </xf>
    <xf numFmtId="0" fontId="21" fillId="0" borderId="0" xfId="2" applyFont="1" applyFill="1"/>
    <xf numFmtId="0" fontId="21" fillId="0" borderId="0" xfId="2" applyFont="1" applyFill="1" applyBorder="1"/>
    <xf numFmtId="0" fontId="16" fillId="0" borderId="0" xfId="2" applyFont="1" applyFill="1"/>
    <xf numFmtId="165" fontId="16" fillId="0" borderId="0" xfId="2" applyNumberFormat="1" applyFont="1" applyFill="1"/>
    <xf numFmtId="0" fontId="23" fillId="0" borderId="0" xfId="2" applyFont="1" applyFill="1" applyAlignment="1"/>
    <xf numFmtId="0" fontId="23" fillId="0" borderId="0" xfId="2" applyFont="1" applyFill="1"/>
    <xf numFmtId="2" fontId="22" fillId="0" borderId="15" xfId="2" applyNumberFormat="1" applyFont="1" applyFill="1" applyBorder="1" applyAlignment="1">
      <alignment horizontal="center" vertical="center" wrapText="1"/>
    </xf>
    <xf numFmtId="9" fontId="22" fillId="0" borderId="15" xfId="1" applyFont="1" applyFill="1" applyBorder="1" applyAlignment="1">
      <alignment horizontal="right" vertical="center" wrapText="1"/>
    </xf>
    <xf numFmtId="2" fontId="22" fillId="0" borderId="16" xfId="2" applyNumberFormat="1" applyFont="1" applyFill="1" applyBorder="1" applyAlignment="1">
      <alignment horizontal="center" vertical="center" wrapText="1"/>
    </xf>
    <xf numFmtId="9" fontId="22" fillId="0" borderId="16" xfId="1" applyFont="1" applyFill="1" applyBorder="1" applyAlignment="1">
      <alignment horizontal="right" vertical="center" wrapText="1"/>
    </xf>
    <xf numFmtId="2" fontId="22" fillId="0" borderId="17" xfId="2" applyNumberFormat="1" applyFont="1" applyFill="1" applyBorder="1" applyAlignment="1">
      <alignment horizontal="center" vertical="center" wrapText="1"/>
    </xf>
    <xf numFmtId="9" fontId="22" fillId="0" borderId="17" xfId="1" applyFont="1" applyFill="1" applyBorder="1" applyAlignment="1">
      <alignment horizontal="right" vertical="center" wrapText="1"/>
    </xf>
    <xf numFmtId="0" fontId="25" fillId="8" borderId="0" xfId="2" applyFont="1" applyFill="1"/>
    <xf numFmtId="4" fontId="26" fillId="8" borderId="0" xfId="2" applyNumberFormat="1" applyFont="1" applyFill="1" applyAlignment="1" applyProtection="1">
      <protection locked="0"/>
    </xf>
    <xf numFmtId="165" fontId="26" fillId="8" borderId="0" xfId="2" applyNumberFormat="1" applyFont="1" applyFill="1"/>
    <xf numFmtId="0" fontId="15" fillId="7" borderId="0" xfId="2" applyFont="1" applyFill="1" applyBorder="1" applyAlignment="1">
      <alignment horizontal="left" vertical="center"/>
    </xf>
    <xf numFmtId="0" fontId="15" fillId="7" borderId="0" xfId="2" applyFont="1" applyFill="1" applyBorder="1" applyAlignment="1">
      <alignment vertical="center"/>
    </xf>
    <xf numFmtId="3" fontId="15" fillId="7" borderId="0" xfId="2" applyNumberFormat="1" applyFont="1" applyFill="1" applyBorder="1" applyAlignment="1">
      <alignment horizontal="left" vertical="center"/>
    </xf>
    <xf numFmtId="165" fontId="15" fillId="7" borderId="0" xfId="2" applyNumberFormat="1" applyFont="1" applyFill="1" applyBorder="1" applyAlignment="1">
      <alignment vertical="center"/>
    </xf>
    <xf numFmtId="3" fontId="15" fillId="7" borderId="0" xfId="2" applyNumberFormat="1" applyFont="1" applyFill="1" applyBorder="1" applyAlignment="1">
      <alignment vertical="center"/>
    </xf>
    <xf numFmtId="0" fontId="27" fillId="7" borderId="0" xfId="2" applyFont="1" applyFill="1" applyBorder="1" applyAlignment="1">
      <alignment horizontal="left" vertical="center"/>
    </xf>
    <xf numFmtId="165" fontId="27" fillId="7" borderId="0" xfId="2" applyNumberFormat="1" applyFont="1" applyFill="1" applyBorder="1" applyAlignment="1">
      <alignment horizontal="left" vertical="center"/>
    </xf>
    <xf numFmtId="0" fontId="17" fillId="7" borderId="0" xfId="2" applyFont="1" applyFill="1" applyBorder="1" applyAlignment="1">
      <alignment horizontal="left" vertical="center"/>
    </xf>
    <xf numFmtId="3" fontId="28" fillId="7" borderId="0" xfId="2" applyNumberFormat="1" applyFont="1" applyFill="1" applyBorder="1" applyAlignment="1">
      <alignment horizontal="left" vertical="center"/>
    </xf>
    <xf numFmtId="3" fontId="27" fillId="7" borderId="0" xfId="2" applyNumberFormat="1" applyFont="1" applyFill="1" applyBorder="1" applyAlignment="1">
      <alignment horizontal="center" vertical="center"/>
    </xf>
    <xf numFmtId="167" fontId="27" fillId="7" borderId="18" xfId="2" applyNumberFormat="1" applyFont="1" applyFill="1" applyBorder="1" applyAlignment="1">
      <alignment horizontal="center" vertical="center"/>
    </xf>
    <xf numFmtId="167" fontId="27" fillId="7" borderId="19" xfId="2" applyNumberFormat="1" applyFont="1" applyFill="1" applyBorder="1" applyAlignment="1">
      <alignment horizontal="center" vertical="center"/>
    </xf>
    <xf numFmtId="0" fontId="15" fillId="7" borderId="21" xfId="2" applyFont="1" applyFill="1" applyBorder="1" applyAlignment="1">
      <alignment horizontal="left" vertical="center"/>
    </xf>
    <xf numFmtId="168" fontId="15" fillId="7" borderId="21" xfId="2" applyNumberFormat="1" applyFont="1" applyFill="1" applyBorder="1" applyAlignment="1">
      <alignment horizontal="center" vertical="center"/>
    </xf>
    <xf numFmtId="168" fontId="15" fillId="7" borderId="22" xfId="2" applyNumberFormat="1" applyFont="1" applyFill="1" applyBorder="1" applyAlignment="1">
      <alignment horizontal="center" vertical="center"/>
    </xf>
    <xf numFmtId="3" fontId="15" fillId="7" borderId="21" xfId="2" applyNumberFormat="1" applyFont="1" applyFill="1" applyBorder="1" applyAlignment="1">
      <alignment horizontal="center" vertical="center"/>
    </xf>
    <xf numFmtId="3" fontId="15" fillId="7" borderId="23" xfId="2" applyNumberFormat="1" applyFont="1" applyFill="1" applyBorder="1" applyAlignment="1">
      <alignment horizontal="center" vertical="center"/>
    </xf>
    <xf numFmtId="9" fontId="13" fillId="7" borderId="20" xfId="1" applyFill="1" applyBorder="1" applyAlignment="1" applyProtection="1">
      <alignment horizontal="center" vertical="center"/>
    </xf>
    <xf numFmtId="0" fontId="29" fillId="7" borderId="0" xfId="2" applyFont="1" applyFill="1" applyBorder="1" applyAlignment="1">
      <alignment vertical="center"/>
    </xf>
    <xf numFmtId="168" fontId="15" fillId="7" borderId="24" xfId="2" applyNumberFormat="1" applyFont="1" applyFill="1" applyBorder="1" applyAlignment="1">
      <alignment horizontal="center" vertical="center"/>
    </xf>
    <xf numFmtId="168" fontId="15" fillId="7" borderId="25" xfId="2" applyNumberFormat="1" applyFont="1" applyFill="1" applyBorder="1" applyAlignment="1">
      <alignment horizontal="center" vertical="center"/>
    </xf>
    <xf numFmtId="3" fontId="15" fillId="7" borderId="24" xfId="2" applyNumberFormat="1" applyFont="1" applyFill="1" applyBorder="1" applyAlignment="1">
      <alignment horizontal="center" vertical="center"/>
    </xf>
    <xf numFmtId="3" fontId="15" fillId="7" borderId="26" xfId="2" applyNumberFormat="1" applyFont="1" applyFill="1" applyBorder="1" applyAlignment="1">
      <alignment horizontal="center" vertical="center"/>
    </xf>
    <xf numFmtId="0" fontId="13" fillId="7" borderId="0" xfId="2" applyFill="1"/>
    <xf numFmtId="168" fontId="15" fillId="7" borderId="0" xfId="2" applyNumberFormat="1" applyFont="1" applyFill="1" applyBorder="1" applyAlignment="1">
      <alignment horizontal="right" vertical="center"/>
    </xf>
    <xf numFmtId="1" fontId="15" fillId="7" borderId="18" xfId="2" applyNumberFormat="1" applyFont="1" applyFill="1" applyBorder="1" applyAlignment="1">
      <alignment horizontal="center" vertical="center"/>
    </xf>
    <xf numFmtId="1" fontId="15" fillId="7" borderId="19" xfId="2" applyNumberFormat="1" applyFont="1" applyFill="1" applyBorder="1" applyAlignment="1">
      <alignment horizontal="center" vertical="center"/>
    </xf>
    <xf numFmtId="168" fontId="15" fillId="7" borderId="0" xfId="2" applyNumberFormat="1" applyFont="1" applyFill="1" applyBorder="1" applyAlignment="1">
      <alignment vertical="center"/>
    </xf>
    <xf numFmtId="9" fontId="13" fillId="7" borderId="0" xfId="1" applyFill="1" applyBorder="1" applyAlignment="1" applyProtection="1">
      <alignment vertical="center"/>
    </xf>
    <xf numFmtId="0" fontId="20" fillId="7" borderId="0" xfId="2" applyFont="1" applyFill="1" applyBorder="1" applyAlignment="1">
      <alignment horizontal="left" vertical="center"/>
    </xf>
    <xf numFmtId="3" fontId="27" fillId="7" borderId="0" xfId="2" applyNumberFormat="1" applyFont="1" applyFill="1" applyBorder="1" applyAlignment="1">
      <alignment horizontal="left" vertical="center"/>
    </xf>
    <xf numFmtId="0" fontId="27" fillId="7" borderId="0" xfId="2" applyFont="1" applyFill="1" applyBorder="1" applyAlignment="1">
      <alignment horizontal="center" vertical="center"/>
    </xf>
    <xf numFmtId="0" fontId="27" fillId="7" borderId="19" xfId="2" applyNumberFormat="1" applyFont="1" applyFill="1" applyBorder="1" applyAlignment="1">
      <alignment horizontal="center" vertical="center" wrapText="1"/>
    </xf>
    <xf numFmtId="0" fontId="15" fillId="7" borderId="0" xfId="2" applyFont="1" applyFill="1" applyBorder="1" applyAlignment="1">
      <alignment horizontal="center" vertical="center"/>
    </xf>
    <xf numFmtId="168" fontId="15" fillId="7" borderId="28" xfId="2" applyNumberFormat="1" applyFont="1" applyFill="1" applyBorder="1" applyAlignment="1">
      <alignment horizontal="center" vertical="center"/>
    </xf>
    <xf numFmtId="1" fontId="30" fillId="7" borderId="0" xfId="2" applyNumberFormat="1" applyFont="1" applyFill="1" applyBorder="1" applyAlignment="1">
      <alignment vertical="center"/>
    </xf>
    <xf numFmtId="1" fontId="15" fillId="7" borderId="0" xfId="2" applyNumberFormat="1" applyFont="1" applyFill="1" applyBorder="1" applyAlignment="1">
      <alignment vertical="center"/>
    </xf>
    <xf numFmtId="1" fontId="15" fillId="7" borderId="0" xfId="2" applyNumberFormat="1" applyFont="1" applyFill="1" applyBorder="1" applyAlignment="1">
      <alignment horizontal="center"/>
    </xf>
    <xf numFmtId="2" fontId="22" fillId="0" borderId="35" xfId="2" applyNumberFormat="1" applyFont="1" applyFill="1" applyBorder="1" applyAlignment="1">
      <alignment horizontal="center" vertical="center" wrapText="1"/>
    </xf>
    <xf numFmtId="9" fontId="22" fillId="0" borderId="35" xfId="1" applyFont="1" applyFill="1" applyBorder="1" applyAlignment="1">
      <alignment horizontal="right" vertical="center" wrapText="1"/>
    </xf>
    <xf numFmtId="2" fontId="22" fillId="0" borderId="36" xfId="2" applyNumberFormat="1" applyFont="1" applyFill="1" applyBorder="1" applyAlignment="1">
      <alignment horizontal="center" vertical="center" wrapText="1"/>
    </xf>
    <xf numFmtId="9" fontId="22" fillId="0" borderId="36" xfId="1" applyFont="1" applyFill="1" applyBorder="1" applyAlignment="1">
      <alignment horizontal="right" vertical="center" wrapText="1"/>
    </xf>
    <xf numFmtId="2" fontId="22" fillId="0" borderId="37" xfId="2" applyNumberFormat="1" applyFont="1" applyFill="1" applyBorder="1" applyAlignment="1">
      <alignment horizontal="center" vertical="center" wrapText="1"/>
    </xf>
    <xf numFmtId="9" fontId="22" fillId="0" borderId="37" xfId="1" applyFont="1" applyFill="1" applyBorder="1" applyAlignment="1">
      <alignment horizontal="right" vertical="center" wrapText="1"/>
    </xf>
    <xf numFmtId="0" fontId="22" fillId="8" borderId="0" xfId="2" applyFont="1" applyFill="1" applyAlignment="1">
      <alignment horizontal="left" vertical="center" wrapText="1"/>
    </xf>
    <xf numFmtId="0" fontId="13" fillId="0" borderId="0" xfId="2"/>
    <xf numFmtId="49" fontId="43" fillId="0" borderId="0" xfId="2" applyNumberFormat="1" applyFont="1" applyFill="1" applyBorder="1" applyAlignment="1">
      <alignment horizontal="left" vertical="center"/>
    </xf>
    <xf numFmtId="0" fontId="42" fillId="0" borderId="0" xfId="2" applyFont="1" applyFill="1" applyAlignment="1"/>
    <xf numFmtId="0" fontId="17" fillId="0" borderId="0" xfId="2" applyFont="1" applyFill="1" applyAlignment="1"/>
    <xf numFmtId="0" fontId="13" fillId="0" borderId="0" xfId="2" applyFill="1"/>
    <xf numFmtId="0" fontId="44" fillId="0" borderId="0" xfId="2" applyFont="1" applyFill="1" applyAlignment="1"/>
    <xf numFmtId="0" fontId="17" fillId="0" borderId="0" xfId="2" applyFont="1" applyAlignment="1">
      <alignment vertical="center"/>
    </xf>
    <xf numFmtId="3" fontId="15" fillId="7" borderId="42" xfId="2" applyNumberFormat="1" applyFont="1" applyFill="1" applyBorder="1" applyAlignment="1">
      <alignment horizontal="center" vertical="center"/>
    </xf>
    <xf numFmtId="3" fontId="15" fillId="7" borderId="43" xfId="2" applyNumberFormat="1" applyFont="1" applyFill="1" applyBorder="1" applyAlignment="1">
      <alignment horizontal="center" vertical="center"/>
    </xf>
    <xf numFmtId="165" fontId="27" fillId="7" borderId="0" xfId="2" applyNumberFormat="1" applyFont="1" applyFill="1" applyBorder="1" applyAlignment="1">
      <alignment horizontal="center" vertical="center" wrapText="1"/>
    </xf>
    <xf numFmtId="9" fontId="13" fillId="7" borderId="0" xfId="1" applyFill="1" applyBorder="1" applyAlignment="1" applyProtection="1">
      <alignment horizontal="center" vertical="center"/>
    </xf>
    <xf numFmtId="167" fontId="27" fillId="7" borderId="45" xfId="2" applyNumberFormat="1" applyFont="1" applyFill="1" applyBorder="1" applyAlignment="1">
      <alignment horizontal="center" vertical="center"/>
    </xf>
    <xf numFmtId="9" fontId="13" fillId="7" borderId="46" xfId="1" applyFill="1" applyBorder="1" applyAlignment="1">
      <alignment horizontal="center" vertical="center"/>
    </xf>
    <xf numFmtId="9" fontId="13" fillId="7" borderId="47" xfId="1" applyFill="1" applyBorder="1" applyAlignment="1">
      <alignment horizontal="center" vertical="center"/>
    </xf>
    <xf numFmtId="49" fontId="27" fillId="7" borderId="41" xfId="2" applyNumberFormat="1" applyFont="1" applyFill="1" applyBorder="1" applyAlignment="1">
      <alignment horizontal="center" vertical="center"/>
    </xf>
    <xf numFmtId="1" fontId="15" fillId="7" borderId="41" xfId="2" applyNumberFormat="1" applyFont="1" applyFill="1" applyBorder="1" applyAlignment="1">
      <alignment horizontal="center" vertical="center"/>
    </xf>
    <xf numFmtId="9" fontId="13" fillId="7" borderId="44" xfId="1" applyFill="1" applyBorder="1" applyAlignment="1">
      <alignment horizontal="center" vertical="center"/>
    </xf>
    <xf numFmtId="0" fontId="27" fillId="7" borderId="29" xfId="2" applyNumberFormat="1" applyFont="1" applyFill="1" applyBorder="1" applyAlignment="1">
      <alignment horizontal="center" vertical="center" wrapText="1"/>
    </xf>
    <xf numFmtId="168" fontId="15" fillId="7" borderId="48" xfId="2" applyNumberFormat="1" applyFont="1" applyFill="1" applyBorder="1" applyAlignment="1">
      <alignment horizontal="center" vertical="center"/>
    </xf>
    <xf numFmtId="9" fontId="15" fillId="0" borderId="0" xfId="4" applyFont="1" applyFill="1"/>
    <xf numFmtId="164" fontId="13" fillId="0" borderId="0" xfId="2" applyNumberFormat="1"/>
    <xf numFmtId="0" fontId="31" fillId="0" borderId="0" xfId="31">
      <protection locked="0"/>
    </xf>
    <xf numFmtId="1" fontId="15" fillId="7" borderId="27" xfId="2" applyNumberFormat="1" applyFont="1" applyFill="1" applyBorder="1" applyAlignment="1">
      <alignment horizontal="center" vertical="center"/>
    </xf>
    <xf numFmtId="1" fontId="15" fillId="7" borderId="50" xfId="2" applyNumberFormat="1" applyFont="1" applyFill="1" applyBorder="1" applyAlignment="1">
      <alignment horizontal="center" vertical="center"/>
    </xf>
    <xf numFmtId="1" fontId="15" fillId="7" borderId="26" xfId="2" applyNumberFormat="1" applyFont="1" applyFill="1" applyBorder="1" applyAlignment="1">
      <alignment horizontal="center" vertical="center"/>
    </xf>
    <xf numFmtId="1" fontId="15" fillId="7" borderId="51" xfId="2" applyNumberFormat="1" applyFont="1" applyFill="1" applyBorder="1" applyAlignment="1">
      <alignment horizontal="center" vertical="center"/>
    </xf>
    <xf numFmtId="0" fontId="48" fillId="0" borderId="0" xfId="2" applyFont="1" applyFill="1" applyAlignment="1">
      <alignment vertical="center"/>
    </xf>
    <xf numFmtId="0" fontId="48" fillId="0" borderId="0" xfId="2" applyFont="1" applyFill="1"/>
    <xf numFmtId="0" fontId="49" fillId="0" borderId="0" xfId="2" applyFont="1" applyFill="1"/>
    <xf numFmtId="0" fontId="49" fillId="0" borderId="0" xfId="2" applyFont="1" applyFill="1" applyBorder="1"/>
    <xf numFmtId="0" fontId="50" fillId="0" borderId="0" xfId="2" applyFont="1" applyFill="1" applyBorder="1"/>
    <xf numFmtId="0" fontId="51" fillId="0" borderId="0" xfId="2" applyFont="1" applyFill="1"/>
    <xf numFmtId="0" fontId="50" fillId="0" borderId="0" xfId="2" applyFont="1" applyFill="1"/>
    <xf numFmtId="166" fontId="51" fillId="0" borderId="0" xfId="2" applyNumberFormat="1" applyFont="1" applyFill="1"/>
    <xf numFmtId="0" fontId="52" fillId="0" borderId="0" xfId="2" applyFont="1" applyFill="1" applyAlignment="1">
      <alignment horizontal="left" vertical="center"/>
    </xf>
    <xf numFmtId="0" fontId="53" fillId="0" borderId="0" xfId="2" applyFont="1" applyFill="1"/>
    <xf numFmtId="0" fontId="50" fillId="0" borderId="35" xfId="2" applyFont="1" applyFill="1" applyBorder="1"/>
    <xf numFmtId="0" fontId="50" fillId="0" borderId="36" xfId="2" applyFont="1" applyFill="1" applyBorder="1"/>
    <xf numFmtId="0" fontId="50" fillId="0" borderId="37" xfId="2" applyFont="1" applyFill="1" applyBorder="1"/>
    <xf numFmtId="0" fontId="50" fillId="0" borderId="15" xfId="2" applyFont="1" applyFill="1" applyBorder="1"/>
    <xf numFmtId="0" fontId="50" fillId="0" borderId="16" xfId="2" applyFont="1" applyFill="1" applyBorder="1"/>
    <xf numFmtId="0" fontId="50" fillId="0" borderId="17" xfId="2" applyFont="1" applyFill="1" applyBorder="1"/>
    <xf numFmtId="2" fontId="46" fillId="7" borderId="0" xfId="2" applyNumberFormat="1" applyFont="1" applyFill="1" applyBorder="1" applyAlignment="1">
      <alignment horizontal="left" vertical="center"/>
    </xf>
    <xf numFmtId="0" fontId="53" fillId="7" borderId="0" xfId="2" applyFont="1" applyFill="1"/>
    <xf numFmtId="0" fontId="53" fillId="8" borderId="0" xfId="2" applyFont="1" applyFill="1"/>
    <xf numFmtId="0" fontId="49" fillId="7" borderId="0" xfId="2" applyFont="1" applyFill="1" applyBorder="1"/>
    <xf numFmtId="0" fontId="9" fillId="0" borderId="0" xfId="31" applyFont="1" applyFill="1" applyBorder="1" applyAlignment="1">
      <alignment vertical="center"/>
      <protection locked="0"/>
    </xf>
    <xf numFmtId="171" fontId="10" fillId="0" borderId="0" xfId="30" applyNumberFormat="1" applyFont="1" applyFill="1" applyBorder="1" applyAlignment="1" applyProtection="1">
      <alignment horizontal="right" vertical="center"/>
      <protection locked="0"/>
    </xf>
    <xf numFmtId="171" fontId="11" fillId="0" borderId="0" xfId="30" applyNumberFormat="1" applyFont="1" applyFill="1" applyBorder="1" applyAlignment="1" applyProtection="1">
      <alignment horizontal="right" vertical="center"/>
      <protection locked="0"/>
    </xf>
    <xf numFmtId="0" fontId="31" fillId="0" borderId="52" xfId="31" applyFont="1" applyBorder="1" applyAlignment="1">
      <alignment horizontal="center" vertical="center" wrapText="1" shrinkToFit="1"/>
      <protection locked="0"/>
    </xf>
    <xf numFmtId="0" fontId="46" fillId="0" borderId="0" xfId="2" applyFont="1" applyFill="1" applyBorder="1" applyAlignment="1">
      <alignment horizontal="left" vertical="center"/>
    </xf>
    <xf numFmtId="0" fontId="46" fillId="0" borderId="0" xfId="2" applyFont="1"/>
    <xf numFmtId="3" fontId="57" fillId="0" borderId="49" xfId="31" applyNumberFormat="1" applyFont="1" applyBorder="1">
      <protection locked="0"/>
    </xf>
    <xf numFmtId="3" fontId="56" fillId="0" borderId="49" xfId="31" applyNumberFormat="1" applyFont="1" applyBorder="1">
      <protection locked="0"/>
    </xf>
    <xf numFmtId="3" fontId="56" fillId="4" borderId="49" xfId="31" applyNumberFormat="1" applyFont="1" applyFill="1" applyBorder="1">
      <protection locked="0"/>
    </xf>
    <xf numFmtId="9" fontId="21" fillId="0" borderId="0" xfId="4" applyFont="1" applyFill="1" applyAlignment="1">
      <alignment horizontal="left"/>
    </xf>
    <xf numFmtId="9" fontId="16" fillId="0" borderId="0" xfId="4" applyFont="1" applyFill="1" applyAlignment="1">
      <alignment horizontal="left"/>
    </xf>
    <xf numFmtId="9" fontId="25" fillId="8" borderId="0" xfId="4" applyFont="1" applyFill="1"/>
    <xf numFmtId="0" fontId="7" fillId="0" borderId="0" xfId="0" applyFont="1" applyBorder="1" applyAlignment="1">
      <protection locked="0"/>
    </xf>
    <xf numFmtId="0" fontId="13" fillId="0" borderId="0" xfId="2" applyFont="1" applyFill="1" applyBorder="1" applyAlignment="1"/>
    <xf numFmtId="0" fontId="13" fillId="0" borderId="0" xfId="2" applyFill="1" applyBorder="1"/>
    <xf numFmtId="0" fontId="57" fillId="0" borderId="8" xfId="31" applyFont="1" applyBorder="1" applyAlignment="1">
      <alignment horizontal="center" vertical="center" wrapText="1" shrinkToFit="1"/>
      <protection locked="0"/>
    </xf>
    <xf numFmtId="0" fontId="56" fillId="0" borderId="8" xfId="31" applyFont="1" applyBorder="1" applyAlignment="1">
      <alignment horizontal="center" vertical="center" wrapText="1" shrinkToFit="1"/>
      <protection locked="0"/>
    </xf>
    <xf numFmtId="0" fontId="56" fillId="0" borderId="7" xfId="31" applyFont="1" applyBorder="1" applyAlignment="1">
      <alignment horizontal="center" vertical="center" wrapText="1" shrinkToFit="1"/>
      <protection locked="0"/>
    </xf>
    <xf numFmtId="0" fontId="44" fillId="0" borderId="53" xfId="2" applyFont="1" applyFill="1" applyBorder="1" applyAlignment="1"/>
    <xf numFmtId="0" fontId="13" fillId="0" borderId="53" xfId="2" applyBorder="1"/>
    <xf numFmtId="0" fontId="13" fillId="0" borderId="55" xfId="2" applyBorder="1"/>
    <xf numFmtId="0" fontId="13" fillId="0" borderId="56" xfId="2" applyBorder="1"/>
    <xf numFmtId="0" fontId="13" fillId="0" borderId="0" xfId="2" applyBorder="1"/>
    <xf numFmtId="0" fontId="13" fillId="0" borderId="57" xfId="2" applyBorder="1"/>
    <xf numFmtId="0" fontId="67" fillId="0" borderId="59" xfId="2" applyFont="1" applyBorder="1" applyAlignment="1">
      <alignment vertical="center"/>
    </xf>
    <xf numFmtId="0" fontId="67" fillId="0" borderId="60" xfId="2" applyFont="1" applyBorder="1" applyAlignment="1">
      <alignment vertical="center"/>
    </xf>
    <xf numFmtId="0" fontId="67" fillId="0" borderId="58" xfId="2" applyFont="1" applyBorder="1" applyAlignment="1">
      <alignment vertical="center"/>
    </xf>
    <xf numFmtId="9" fontId="13" fillId="0" borderId="0" xfId="4" applyFont="1"/>
    <xf numFmtId="3" fontId="13" fillId="0" borderId="0" xfId="2" applyNumberFormat="1"/>
    <xf numFmtId="9" fontId="10" fillId="0" borderId="0" xfId="33" applyFont="1" applyFill="1" applyBorder="1" applyAlignment="1" applyProtection="1">
      <alignment horizontal="right" vertical="center"/>
      <protection locked="0"/>
    </xf>
    <xf numFmtId="171" fontId="12" fillId="0" borderId="0" xfId="34" applyNumberFormat="1" applyFont="1" applyFill="1" applyBorder="1" applyAlignment="1" applyProtection="1">
      <alignment horizontal="right" vertical="center"/>
      <protection locked="0"/>
    </xf>
    <xf numFmtId="171" fontId="11" fillId="0" borderId="0" xfId="34" applyNumberFormat="1" applyFont="1" applyFill="1" applyBorder="1" applyAlignment="1" applyProtection="1">
      <alignment horizontal="right" vertical="center"/>
      <protection locked="0"/>
    </xf>
    <xf numFmtId="171" fontId="10" fillId="0" borderId="0" xfId="34" applyNumberFormat="1" applyFont="1" applyFill="1" applyBorder="1" applyAlignment="1" applyProtection="1">
      <alignment horizontal="right" vertical="center"/>
      <protection locked="0"/>
    </xf>
    <xf numFmtId="9" fontId="31" fillId="0" borderId="0" xfId="33" applyProtection="1">
      <protection locked="0"/>
    </xf>
    <xf numFmtId="3" fontId="63" fillId="0" borderId="0" xfId="34" applyNumberFormat="1" applyFont="1" applyFill="1" applyBorder="1" applyAlignment="1" applyProtection="1">
      <alignment horizontal="right" vertical="center"/>
      <protection locked="0"/>
    </xf>
    <xf numFmtId="0" fontId="8" fillId="0" borderId="0" xfId="35" applyFont="1" applyBorder="1" applyAlignment="1">
      <alignment vertical="center"/>
      <protection locked="0"/>
    </xf>
    <xf numFmtId="0" fontId="7" fillId="0" borderId="0" xfId="35" applyFont="1" applyBorder="1" applyAlignment="1">
      <protection locked="0"/>
    </xf>
    <xf numFmtId="0" fontId="68" fillId="0" borderId="57" xfId="35" applyBorder="1">
      <protection locked="0"/>
    </xf>
    <xf numFmtId="0" fontId="68" fillId="0" borderId="0" xfId="35" applyBorder="1">
      <protection locked="0"/>
    </xf>
    <xf numFmtId="0" fontId="5" fillId="0" borderId="54" xfId="35" applyFont="1" applyBorder="1" applyAlignment="1">
      <protection locked="0"/>
    </xf>
    <xf numFmtId="0" fontId="69" fillId="0" borderId="0" xfId="2" applyFont="1"/>
    <xf numFmtId="9" fontId="25" fillId="8" borderId="0" xfId="4" applyFont="1" applyFill="1" applyAlignment="1">
      <alignment horizontal="left"/>
    </xf>
    <xf numFmtId="9" fontId="26" fillId="8" borderId="0" xfId="4" applyFont="1" applyFill="1" applyAlignment="1" applyProtection="1">
      <alignment horizontal="left"/>
      <protection locked="0"/>
    </xf>
    <xf numFmtId="1" fontId="31" fillId="0" borderId="0" xfId="33" applyNumberFormat="1" applyProtection="1">
      <protection locked="0"/>
    </xf>
    <xf numFmtId="1" fontId="13" fillId="0" borderId="0" xfId="2" applyNumberFormat="1"/>
    <xf numFmtId="0" fontId="31" fillId="0" borderId="56" xfId="35" applyFont="1" applyBorder="1">
      <protection locked="0"/>
    </xf>
    <xf numFmtId="0" fontId="17" fillId="0" borderId="0" xfId="2" applyFont="1" applyFill="1" applyBorder="1" applyAlignment="1">
      <alignment vertical="center"/>
    </xf>
    <xf numFmtId="9" fontId="13" fillId="0" borderId="0" xfId="4" applyFont="1" applyFill="1" applyBorder="1"/>
    <xf numFmtId="9" fontId="31" fillId="0" borderId="0" xfId="4" applyFill="1" applyBorder="1" applyProtection="1">
      <protection locked="0"/>
    </xf>
    <xf numFmtId="9" fontId="21" fillId="0" borderId="0" xfId="4" applyFont="1" applyFill="1"/>
    <xf numFmtId="9" fontId="16" fillId="0" borderId="0" xfId="4" applyFont="1" applyFill="1"/>
    <xf numFmtId="1" fontId="27" fillId="7" borderId="18" xfId="2" applyNumberFormat="1" applyFont="1" applyFill="1" applyBorder="1" applyAlignment="1">
      <alignment horizontal="center" vertical="center"/>
    </xf>
    <xf numFmtId="0" fontId="17" fillId="0" borderId="0" xfId="2" applyFont="1"/>
    <xf numFmtId="171" fontId="73" fillId="0" borderId="0" xfId="30" applyNumberFormat="1" applyFont="1" applyFill="1" applyBorder="1" applyAlignment="1" applyProtection="1">
      <alignment horizontal="right" vertical="center"/>
      <protection locked="0"/>
    </xf>
    <xf numFmtId="164" fontId="17" fillId="0" borderId="0" xfId="2" applyNumberFormat="1" applyFont="1"/>
    <xf numFmtId="0" fontId="13" fillId="0" borderId="0" xfId="2" applyFont="1" applyFill="1" applyBorder="1" applyAlignment="1">
      <alignment horizontal="left" vertical="center"/>
    </xf>
    <xf numFmtId="0" fontId="13" fillId="0" borderId="0" xfId="2" applyFont="1" applyFill="1" applyBorder="1" applyAlignment="1">
      <alignment horizontal="left" vertical="center"/>
    </xf>
    <xf numFmtId="3" fontId="57" fillId="20" borderId="49" xfId="31" applyNumberFormat="1" applyFont="1" applyFill="1" applyBorder="1">
      <protection locked="0"/>
    </xf>
    <xf numFmtId="3" fontId="56" fillId="20" borderId="49" xfId="31" applyNumberFormat="1" applyFont="1" applyFill="1" applyBorder="1">
      <protection locked="0"/>
    </xf>
    <xf numFmtId="0" fontId="58" fillId="20" borderId="74" xfId="35" applyFont="1" applyFill="1" applyBorder="1" applyAlignment="1">
      <alignment vertical="center" wrapText="1"/>
      <protection locked="0"/>
    </xf>
    <xf numFmtId="0" fontId="58" fillId="0" borderId="68" xfId="35" applyFont="1" applyBorder="1" applyAlignment="1">
      <alignment horizontal="center" vertical="center" wrapText="1"/>
      <protection locked="0"/>
    </xf>
    <xf numFmtId="0" fontId="5" fillId="0" borderId="89" xfId="35" applyFont="1" applyBorder="1" applyAlignment="1">
      <protection locked="0"/>
    </xf>
    <xf numFmtId="0" fontId="7" fillId="0" borderId="90" xfId="35" applyFont="1" applyBorder="1" applyAlignment="1">
      <protection locked="0"/>
    </xf>
    <xf numFmtId="0" fontId="17" fillId="0" borderId="90" xfId="2" applyFont="1" applyFill="1" applyBorder="1" applyAlignment="1"/>
    <xf numFmtId="0" fontId="13" fillId="0" borderId="90" xfId="2" applyFill="1" applyBorder="1"/>
    <xf numFmtId="0" fontId="13" fillId="0" borderId="91" xfId="2" applyFill="1" applyBorder="1"/>
    <xf numFmtId="0" fontId="13" fillId="0" borderId="93" xfId="2" applyFill="1" applyBorder="1"/>
    <xf numFmtId="0" fontId="56" fillId="0" borderId="92" xfId="35" applyFont="1" applyBorder="1" applyAlignment="1">
      <protection locked="0"/>
    </xf>
    <xf numFmtId="0" fontId="57" fillId="0" borderId="94" xfId="35" applyFont="1" applyBorder="1" applyAlignment="1">
      <protection locked="0"/>
    </xf>
    <xf numFmtId="0" fontId="7" fillId="0" borderId="95" xfId="35" applyFont="1" applyBorder="1" applyAlignment="1">
      <protection locked="0"/>
    </xf>
    <xf numFmtId="0" fontId="13" fillId="0" borderId="95" xfId="2" applyFont="1" applyFill="1" applyBorder="1" applyAlignment="1"/>
    <xf numFmtId="0" fontId="13" fillId="0" borderId="95" xfId="2" applyFill="1" applyBorder="1"/>
    <xf numFmtId="0" fontId="13" fillId="0" borderId="96" xfId="2" applyFill="1" applyBorder="1"/>
    <xf numFmtId="0" fontId="58" fillId="0" borderId="97" xfId="35" applyFont="1" applyBorder="1" applyAlignment="1">
      <alignment horizontal="center" vertical="center" wrapText="1"/>
      <protection locked="0"/>
    </xf>
    <xf numFmtId="3" fontId="63" fillId="24" borderId="99" xfId="35" applyNumberFormat="1" applyFont="1" applyFill="1" applyBorder="1" applyAlignment="1">
      <alignment horizontal="right" vertical="center"/>
      <protection locked="0"/>
    </xf>
    <xf numFmtId="3" fontId="63" fillId="24" borderId="101" xfId="35" applyNumberFormat="1" applyFont="1" applyFill="1" applyBorder="1" applyAlignment="1">
      <alignment horizontal="right" vertical="center"/>
      <protection locked="0"/>
    </xf>
    <xf numFmtId="3" fontId="63" fillId="21" borderId="97" xfId="34" applyNumberFormat="1" applyFont="1" applyFill="1" applyBorder="1" applyAlignment="1" applyProtection="1">
      <alignment horizontal="right" vertical="center"/>
      <protection locked="0"/>
    </xf>
    <xf numFmtId="3" fontId="63" fillId="20" borderId="97" xfId="34" applyNumberFormat="1" applyFont="1" applyFill="1" applyBorder="1" applyAlignment="1" applyProtection="1">
      <alignment horizontal="right" vertical="center"/>
      <protection locked="0"/>
    </xf>
    <xf numFmtId="3" fontId="64" fillId="24" borderId="99" xfId="35" applyNumberFormat="1" applyFont="1" applyFill="1" applyBorder="1" applyAlignment="1">
      <alignment horizontal="right" vertical="center"/>
      <protection locked="0"/>
    </xf>
    <xf numFmtId="3" fontId="64" fillId="24" borderId="101" xfId="35" applyNumberFormat="1" applyFont="1" applyFill="1" applyBorder="1" applyAlignment="1">
      <alignment horizontal="right" vertical="center"/>
      <protection locked="0"/>
    </xf>
    <xf numFmtId="3" fontId="64" fillId="24" borderId="102" xfId="35" applyNumberFormat="1" applyFont="1" applyFill="1" applyBorder="1" applyAlignment="1">
      <alignment horizontal="right" vertical="center"/>
      <protection locked="0"/>
    </xf>
    <xf numFmtId="3" fontId="63" fillId="24" borderId="102" xfId="35" applyNumberFormat="1" applyFont="1" applyFill="1" applyBorder="1" applyAlignment="1">
      <alignment horizontal="right" vertical="center"/>
      <protection locked="0"/>
    </xf>
    <xf numFmtId="0" fontId="61" fillId="0" borderId="69" xfId="35" applyFont="1" applyBorder="1" applyAlignment="1">
      <alignment horizontal="left" vertical="center" wrapText="1"/>
      <protection locked="0"/>
    </xf>
    <xf numFmtId="0" fontId="4" fillId="20" borderId="69" xfId="35" applyFont="1" applyFill="1" applyBorder="1" applyAlignment="1">
      <alignment vertical="center"/>
      <protection locked="0"/>
    </xf>
    <xf numFmtId="0" fontId="58" fillId="0" borderId="104" xfId="35" applyFont="1" applyBorder="1" applyAlignment="1">
      <alignment horizontal="center" vertical="center" wrapText="1"/>
      <protection locked="0"/>
    </xf>
    <xf numFmtId="0" fontId="58" fillId="0" borderId="105" xfId="35" applyFont="1" applyBorder="1" applyAlignment="1">
      <alignment horizontal="center" vertical="center" wrapText="1"/>
      <protection locked="0"/>
    </xf>
    <xf numFmtId="3" fontId="63" fillId="24" borderId="108" xfId="35" applyNumberFormat="1" applyFont="1" applyFill="1" applyBorder="1" applyAlignment="1">
      <alignment horizontal="right" vertical="center"/>
      <protection locked="0"/>
    </xf>
    <xf numFmtId="3" fontId="63" fillId="24" borderId="109" xfId="35" applyNumberFormat="1" applyFont="1" applyFill="1" applyBorder="1" applyAlignment="1">
      <alignment horizontal="right" vertical="center"/>
      <protection locked="0"/>
    </xf>
    <xf numFmtId="3" fontId="63" fillId="24" borderId="112" xfId="35" applyNumberFormat="1" applyFont="1" applyFill="1" applyBorder="1" applyAlignment="1">
      <alignment horizontal="right" vertical="center"/>
      <protection locked="0"/>
    </xf>
    <xf numFmtId="3" fontId="63" fillId="24" borderId="113" xfId="35" applyNumberFormat="1" applyFont="1" applyFill="1" applyBorder="1" applyAlignment="1">
      <alignment horizontal="right" vertical="center"/>
      <protection locked="0"/>
    </xf>
    <xf numFmtId="3" fontId="63" fillId="21" borderId="104" xfId="34" applyNumberFormat="1" applyFont="1" applyFill="1" applyBorder="1" applyAlignment="1" applyProtection="1">
      <alignment horizontal="right" vertical="center"/>
      <protection locked="0"/>
    </xf>
    <xf numFmtId="3" fontId="63" fillId="21" borderId="105" xfId="34" applyNumberFormat="1" applyFont="1" applyFill="1" applyBorder="1" applyAlignment="1" applyProtection="1">
      <alignment horizontal="right" vertical="center"/>
      <protection locked="0"/>
    </xf>
    <xf numFmtId="3" fontId="63" fillId="20" borderId="104" xfId="34" applyNumberFormat="1" applyFont="1" applyFill="1" applyBorder="1" applyAlignment="1" applyProtection="1">
      <alignment horizontal="right" vertical="center"/>
      <protection locked="0"/>
    </xf>
    <xf numFmtId="3" fontId="63" fillId="20" borderId="105" xfId="34" applyNumberFormat="1" applyFont="1" applyFill="1" applyBorder="1" applyAlignment="1" applyProtection="1">
      <alignment horizontal="right" vertical="center"/>
      <protection locked="0"/>
    </xf>
    <xf numFmtId="3" fontId="63" fillId="24" borderId="116" xfId="35" applyNumberFormat="1" applyFont="1" applyFill="1" applyBorder="1" applyAlignment="1">
      <alignment horizontal="right" vertical="center"/>
      <protection locked="0"/>
    </xf>
    <xf numFmtId="3" fontId="63" fillId="24" borderId="117" xfId="35" applyNumberFormat="1" applyFont="1" applyFill="1" applyBorder="1" applyAlignment="1">
      <alignment horizontal="right" vertical="center"/>
      <protection locked="0"/>
    </xf>
    <xf numFmtId="3" fontId="64" fillId="24" borderId="108" xfId="35" applyNumberFormat="1" applyFont="1" applyFill="1" applyBorder="1" applyAlignment="1">
      <alignment horizontal="right" vertical="center"/>
      <protection locked="0"/>
    </xf>
    <xf numFmtId="3" fontId="64" fillId="24" borderId="109" xfId="35" applyNumberFormat="1" applyFont="1" applyFill="1" applyBorder="1" applyAlignment="1">
      <alignment horizontal="right" vertical="center"/>
      <protection locked="0"/>
    </xf>
    <xf numFmtId="3" fontId="64" fillId="24" borderId="112" xfId="35" applyNumberFormat="1" applyFont="1" applyFill="1" applyBorder="1" applyAlignment="1">
      <alignment horizontal="right" vertical="center"/>
      <protection locked="0"/>
    </xf>
    <xf numFmtId="3" fontId="64" fillId="24" borderId="113" xfId="35" applyNumberFormat="1" applyFont="1" applyFill="1" applyBorder="1" applyAlignment="1">
      <alignment horizontal="right" vertical="center"/>
      <protection locked="0"/>
    </xf>
    <xf numFmtId="3" fontId="64" fillId="24" borderId="116" xfId="35" applyNumberFormat="1" applyFont="1" applyFill="1" applyBorder="1" applyAlignment="1">
      <alignment horizontal="right" vertical="center"/>
      <protection locked="0"/>
    </xf>
    <xf numFmtId="3" fontId="64" fillId="24" borderId="117" xfId="35" applyNumberFormat="1" applyFont="1" applyFill="1" applyBorder="1" applyAlignment="1">
      <alignment horizontal="right" vertical="center"/>
      <protection locked="0"/>
    </xf>
    <xf numFmtId="0" fontId="4" fillId="3" borderId="122" xfId="35" applyFont="1" applyFill="1" applyBorder="1" applyAlignment="1">
      <alignment vertical="center"/>
      <protection locked="0"/>
    </xf>
    <xf numFmtId="0" fontId="4" fillId="3" borderId="72" xfId="35" applyFont="1" applyFill="1" applyBorder="1" applyAlignment="1">
      <alignment vertical="center"/>
      <protection locked="0"/>
    </xf>
    <xf numFmtId="0" fontId="4" fillId="3" borderId="86" xfId="35" applyFont="1" applyFill="1" applyBorder="1" applyAlignment="1">
      <alignment vertical="center"/>
      <protection locked="0"/>
    </xf>
    <xf numFmtId="0" fontId="79" fillId="22" borderId="0" xfId="32" applyFont="1" applyFill="1">
      <protection locked="0"/>
    </xf>
    <xf numFmtId="3" fontId="4" fillId="23" borderId="127" xfId="0" applyNumberFormat="1" applyFont="1" applyFill="1" applyBorder="1" applyAlignment="1">
      <alignment horizontal="right" vertical="center"/>
      <protection locked="0"/>
    </xf>
    <xf numFmtId="3" fontId="72" fillId="23" borderId="127" xfId="0" applyNumberFormat="1" applyFont="1" applyFill="1" applyBorder="1" applyAlignment="1">
      <alignment horizontal="right" vertical="center"/>
      <protection locked="0"/>
    </xf>
    <xf numFmtId="9" fontId="4" fillId="19" borderId="127" xfId="4" applyFont="1" applyFill="1" applyBorder="1"/>
    <xf numFmtId="9" fontId="4" fillId="19" borderId="124" xfId="4" applyFont="1" applyFill="1" applyBorder="1"/>
    <xf numFmtId="0" fontId="5" fillId="0" borderId="89" xfId="0" applyFont="1" applyBorder="1" applyAlignment="1">
      <protection locked="0"/>
    </xf>
    <xf numFmtId="0" fontId="7" fillId="0" borderId="90" xfId="0" applyFont="1" applyBorder="1" applyAlignment="1">
      <protection locked="0"/>
    </xf>
    <xf numFmtId="0" fontId="17" fillId="0" borderId="91" xfId="2" applyFont="1" applyFill="1" applyBorder="1"/>
    <xf numFmtId="0" fontId="17" fillId="0" borderId="93" xfId="2" applyFont="1" applyFill="1" applyBorder="1"/>
    <xf numFmtId="0" fontId="56" fillId="0" borderId="92" xfId="0" applyFont="1" applyBorder="1" applyAlignment="1">
      <protection locked="0"/>
    </xf>
    <xf numFmtId="0" fontId="57" fillId="0" borderId="94" xfId="0" applyFont="1" applyBorder="1" applyAlignment="1">
      <protection locked="0"/>
    </xf>
    <xf numFmtId="0" fontId="7" fillId="0" borderId="95" xfId="0" applyFont="1" applyBorder="1" applyAlignment="1">
      <protection locked="0"/>
    </xf>
    <xf numFmtId="0" fontId="17" fillId="0" borderId="96" xfId="2" applyFont="1" applyFill="1" applyBorder="1"/>
    <xf numFmtId="0" fontId="58" fillId="0" borderId="128" xfId="0" applyFont="1" applyBorder="1" applyAlignment="1">
      <alignment horizontal="center" vertical="center" wrapText="1"/>
      <protection locked="0"/>
    </xf>
    <xf numFmtId="0" fontId="58" fillId="0" borderId="97" xfId="0" applyFont="1" applyBorder="1" applyAlignment="1">
      <alignment horizontal="center" vertical="center" wrapText="1"/>
      <protection locked="0"/>
    </xf>
    <xf numFmtId="0" fontId="58" fillId="0" borderId="105" xfId="0" applyFont="1" applyBorder="1" applyAlignment="1">
      <alignment horizontal="center" vertical="center" wrapText="1"/>
      <protection locked="0"/>
    </xf>
    <xf numFmtId="3" fontId="4" fillId="23" borderId="130" xfId="0" applyNumberFormat="1" applyFont="1" applyFill="1" applyBorder="1" applyAlignment="1">
      <alignment horizontal="right" vertical="center"/>
      <protection locked="0"/>
    </xf>
    <xf numFmtId="9" fontId="4" fillId="19" borderId="130" xfId="4" applyFont="1" applyFill="1" applyBorder="1"/>
    <xf numFmtId="9" fontId="4" fillId="19" borderId="125" xfId="4" applyFont="1" applyFill="1" applyBorder="1"/>
    <xf numFmtId="3" fontId="66" fillId="0" borderId="0" xfId="34" applyNumberFormat="1" applyFont="1" applyFill="1" applyBorder="1" applyAlignment="1" applyProtection="1">
      <alignment horizontal="right" vertical="center"/>
      <protection locked="0"/>
    </xf>
    <xf numFmtId="3" fontId="71" fillId="0" borderId="0" xfId="34" applyNumberFormat="1" applyFont="1" applyFill="1" applyBorder="1" applyAlignment="1" applyProtection="1">
      <alignment horizontal="right" vertical="center"/>
      <protection locked="0"/>
    </xf>
    <xf numFmtId="3" fontId="72" fillId="23" borderId="129" xfId="0" applyNumberFormat="1" applyFont="1" applyFill="1" applyBorder="1" applyAlignment="1">
      <alignment horizontal="right" vertical="center"/>
      <protection locked="0"/>
    </xf>
    <xf numFmtId="9" fontId="4" fillId="19" borderId="129" xfId="4" applyFont="1" applyFill="1" applyBorder="1"/>
    <xf numFmtId="9" fontId="4" fillId="19" borderId="123" xfId="4" applyFont="1" applyFill="1" applyBorder="1"/>
    <xf numFmtId="0" fontId="62" fillId="0" borderId="0" xfId="35" applyFont="1" applyFill="1" applyBorder="1" applyAlignment="1">
      <alignment horizontal="center" vertical="center" wrapText="1"/>
      <protection locked="0"/>
    </xf>
    <xf numFmtId="3" fontId="65" fillId="0" borderId="0" xfId="35" applyNumberFormat="1" applyFont="1" applyFill="1" applyBorder="1" applyAlignment="1">
      <alignment horizontal="right" vertical="center"/>
      <protection locked="0"/>
    </xf>
    <xf numFmtId="3" fontId="66" fillId="0" borderId="0" xfId="35" applyNumberFormat="1" applyFont="1" applyFill="1" applyBorder="1" applyAlignment="1">
      <alignment horizontal="right" vertical="center"/>
      <protection locked="0"/>
    </xf>
    <xf numFmtId="3" fontId="70" fillId="0" borderId="0" xfId="34" applyNumberFormat="1" applyFont="1" applyFill="1" applyBorder="1" applyAlignment="1" applyProtection="1">
      <alignment horizontal="right" vertical="center"/>
      <protection locked="0"/>
    </xf>
    <xf numFmtId="3" fontId="65" fillId="0" borderId="0" xfId="34" applyNumberFormat="1" applyFont="1" applyFill="1" applyBorder="1" applyAlignment="1" applyProtection="1">
      <alignment horizontal="right" vertical="center"/>
      <protection locked="0"/>
    </xf>
    <xf numFmtId="1" fontId="4" fillId="0" borderId="0" xfId="35" applyNumberFormat="1" applyFont="1" applyFill="1" applyBorder="1" applyAlignment="1">
      <alignment vertical="center"/>
      <protection locked="0"/>
    </xf>
    <xf numFmtId="3" fontId="72" fillId="23" borderId="132" xfId="0" applyNumberFormat="1" applyFont="1" applyFill="1" applyBorder="1" applyAlignment="1">
      <alignment horizontal="right" vertical="center"/>
      <protection locked="0"/>
    </xf>
    <xf numFmtId="9" fontId="4" fillId="19" borderId="132" xfId="4" applyFont="1" applyFill="1" applyBorder="1"/>
    <xf numFmtId="9" fontId="4" fillId="19" borderId="133" xfId="4" applyFont="1" applyFill="1" applyBorder="1"/>
    <xf numFmtId="0" fontId="62" fillId="0" borderId="66" xfId="0" applyFont="1" applyBorder="1" applyAlignment="1">
      <alignment horizontal="center" vertical="center" wrapText="1"/>
      <protection locked="0"/>
    </xf>
    <xf numFmtId="3" fontId="62" fillId="23" borderId="136" xfId="0" applyNumberFormat="1" applyFont="1" applyFill="1" applyBorder="1" applyAlignment="1">
      <alignment horizontal="right" vertical="center"/>
      <protection locked="0"/>
    </xf>
    <xf numFmtId="9" fontId="58" fillId="19" borderId="136" xfId="4" applyFont="1" applyFill="1" applyBorder="1"/>
    <xf numFmtId="9" fontId="58" fillId="19" borderId="137" xfId="4" applyFont="1" applyFill="1" applyBorder="1"/>
    <xf numFmtId="0" fontId="4" fillId="23" borderId="132" xfId="0" applyFont="1" applyFill="1" applyBorder="1" applyAlignment="1">
      <alignment horizontal="left" vertical="center"/>
      <protection locked="0"/>
    </xf>
    <xf numFmtId="0" fontId="4" fillId="23" borderId="132" xfId="0" applyFont="1" applyFill="1" applyBorder="1" applyAlignment="1">
      <alignment vertical="center"/>
      <protection locked="0"/>
    </xf>
    <xf numFmtId="0" fontId="4" fillId="18" borderId="132" xfId="0" applyFont="1" applyFill="1" applyBorder="1" applyAlignment="1">
      <alignment vertical="center"/>
      <protection locked="0"/>
    </xf>
    <xf numFmtId="0" fontId="4" fillId="18" borderId="133" xfId="0" applyFont="1" applyFill="1" applyBorder="1" applyAlignment="1">
      <alignment vertical="center"/>
      <protection locked="0"/>
    </xf>
    <xf numFmtId="3" fontId="4" fillId="23" borderId="129" xfId="0" applyNumberFormat="1" applyFont="1" applyFill="1" applyBorder="1" applyAlignment="1">
      <alignment horizontal="right" vertical="center"/>
      <protection locked="0"/>
    </xf>
    <xf numFmtId="0" fontId="58" fillId="0" borderId="104" xfId="0" applyFont="1" applyBorder="1" applyAlignment="1">
      <alignment horizontal="center" vertical="center" wrapText="1"/>
      <protection locked="0"/>
    </xf>
    <xf numFmtId="3" fontId="63" fillId="26" borderId="106" xfId="35" applyNumberFormat="1" applyFont="1" applyFill="1" applyBorder="1" applyAlignment="1">
      <alignment horizontal="right" vertical="center"/>
      <protection locked="0"/>
    </xf>
    <xf numFmtId="3" fontId="63" fillId="26" borderId="98" xfId="35" applyNumberFormat="1" applyFont="1" applyFill="1" applyBorder="1" applyAlignment="1">
      <alignment horizontal="right" vertical="center"/>
      <protection locked="0"/>
    </xf>
    <xf numFmtId="3" fontId="63" fillId="26" borderId="107" xfId="35" applyNumberFormat="1" applyFont="1" applyFill="1" applyBorder="1" applyAlignment="1">
      <alignment horizontal="right" vertical="center"/>
      <protection locked="0"/>
    </xf>
    <xf numFmtId="3" fontId="64" fillId="26" borderId="106" xfId="35" applyNumberFormat="1" applyFont="1" applyFill="1" applyBorder="1" applyAlignment="1">
      <alignment horizontal="right" vertical="center"/>
      <protection locked="0"/>
    </xf>
    <xf numFmtId="3" fontId="64" fillId="26" borderId="98" xfId="35" applyNumberFormat="1" applyFont="1" applyFill="1" applyBorder="1" applyAlignment="1">
      <alignment horizontal="right" vertical="center"/>
      <protection locked="0"/>
    </xf>
    <xf numFmtId="3" fontId="64" fillId="26" borderId="107" xfId="35" applyNumberFormat="1" applyFont="1" applyFill="1" applyBorder="1" applyAlignment="1">
      <alignment horizontal="right" vertical="center"/>
      <protection locked="0"/>
    </xf>
    <xf numFmtId="3" fontId="63" fillId="26" borderId="110" xfId="35" applyNumberFormat="1" applyFont="1" applyFill="1" applyBorder="1" applyAlignment="1">
      <alignment horizontal="right" vertical="center"/>
      <protection locked="0"/>
    </xf>
    <xf numFmtId="3" fontId="63" fillId="26" borderId="100" xfId="35" applyNumberFormat="1" applyFont="1" applyFill="1" applyBorder="1" applyAlignment="1">
      <alignment horizontal="right" vertical="center"/>
      <protection locked="0"/>
    </xf>
    <xf numFmtId="3" fontId="63" fillId="26" borderId="111" xfId="35" applyNumberFormat="1" applyFont="1" applyFill="1" applyBorder="1" applyAlignment="1">
      <alignment horizontal="right" vertical="center"/>
      <protection locked="0"/>
    </xf>
    <xf numFmtId="3" fontId="64" fillId="26" borderId="110" xfId="35" applyNumberFormat="1" applyFont="1" applyFill="1" applyBorder="1" applyAlignment="1">
      <alignment horizontal="right" vertical="center"/>
      <protection locked="0"/>
    </xf>
    <xf numFmtId="3" fontId="64" fillId="26" borderId="100" xfId="35" applyNumberFormat="1" applyFont="1" applyFill="1" applyBorder="1" applyAlignment="1">
      <alignment horizontal="right" vertical="center"/>
      <protection locked="0"/>
    </xf>
    <xf numFmtId="3" fontId="64" fillId="26" borderId="111" xfId="35" applyNumberFormat="1" applyFont="1" applyFill="1" applyBorder="1" applyAlignment="1">
      <alignment horizontal="right" vertical="center"/>
      <protection locked="0"/>
    </xf>
    <xf numFmtId="3" fontId="63" fillId="26" borderId="110" xfId="34" applyNumberFormat="1" applyFont="1" applyFill="1" applyBorder="1" applyAlignment="1" applyProtection="1">
      <alignment horizontal="right" vertical="center"/>
      <protection locked="0"/>
    </xf>
    <xf numFmtId="3" fontId="63" fillId="26" borderId="100" xfId="34" applyNumberFormat="1" applyFont="1" applyFill="1" applyBorder="1" applyAlignment="1" applyProtection="1">
      <alignment horizontal="right" vertical="center"/>
      <protection locked="0"/>
    </xf>
    <xf numFmtId="3" fontId="63" fillId="26" borderId="111" xfId="34" applyNumberFormat="1" applyFont="1" applyFill="1" applyBorder="1" applyAlignment="1" applyProtection="1">
      <alignment horizontal="right" vertical="center"/>
      <protection locked="0"/>
    </xf>
    <xf numFmtId="3" fontId="64" fillId="26" borderId="110" xfId="34" applyNumberFormat="1" applyFont="1" applyFill="1" applyBorder="1" applyAlignment="1" applyProtection="1">
      <alignment horizontal="right" vertical="center"/>
      <protection locked="0"/>
    </xf>
    <xf numFmtId="3" fontId="64" fillId="26" borderId="100" xfId="34" applyNumberFormat="1" applyFont="1" applyFill="1" applyBorder="1" applyAlignment="1" applyProtection="1">
      <alignment horizontal="right" vertical="center"/>
      <protection locked="0"/>
    </xf>
    <xf numFmtId="3" fontId="64" fillId="26" borderId="111" xfId="34" applyNumberFormat="1" applyFont="1" applyFill="1" applyBorder="1" applyAlignment="1" applyProtection="1">
      <alignment horizontal="right" vertical="center"/>
      <protection locked="0"/>
    </xf>
    <xf numFmtId="0" fontId="4" fillId="27" borderId="118" xfId="35" applyFont="1" applyFill="1" applyBorder="1" applyAlignment="1">
      <alignment vertical="center"/>
      <protection locked="0"/>
    </xf>
    <xf numFmtId="0" fontId="4" fillId="27" borderId="61" xfId="35" applyFont="1" applyFill="1" applyBorder="1" applyAlignment="1">
      <alignment vertical="center"/>
      <protection locked="0"/>
    </xf>
    <xf numFmtId="0" fontId="4" fillId="27" borderId="126" xfId="35" applyFont="1" applyFill="1" applyBorder="1" applyAlignment="1">
      <alignment vertical="center"/>
      <protection locked="0"/>
    </xf>
    <xf numFmtId="0" fontId="76" fillId="0" borderId="92" xfId="0" applyFont="1" applyBorder="1" applyAlignment="1">
      <protection locked="0"/>
    </xf>
    <xf numFmtId="0" fontId="76" fillId="0" borderId="92" xfId="35" applyFont="1" applyBorder="1" applyAlignment="1">
      <protection locked="0"/>
    </xf>
    <xf numFmtId="9" fontId="4" fillId="25" borderId="0" xfId="4" applyFont="1" applyFill="1" applyBorder="1"/>
    <xf numFmtId="3" fontId="4" fillId="28" borderId="0" xfId="0" applyNumberFormat="1" applyFont="1" applyFill="1" applyBorder="1" applyAlignment="1">
      <alignment horizontal="right" vertical="center"/>
      <protection locked="0"/>
    </xf>
    <xf numFmtId="0" fontId="58" fillId="28" borderId="105" xfId="0" applyFont="1" applyFill="1" applyBorder="1" applyAlignment="1">
      <alignment vertical="center"/>
      <protection locked="0"/>
    </xf>
    <xf numFmtId="0" fontId="4" fillId="28" borderId="58" xfId="0" applyFont="1" applyFill="1" applyBorder="1" applyAlignment="1">
      <alignment vertical="center"/>
      <protection locked="0"/>
    </xf>
    <xf numFmtId="3" fontId="4" fillId="28" borderId="114" xfId="0" applyNumberFormat="1" applyFont="1" applyFill="1" applyBorder="1" applyAlignment="1">
      <alignment horizontal="right" vertical="center"/>
      <protection locked="0"/>
    </xf>
    <xf numFmtId="3" fontId="4" fillId="28" borderId="103" xfId="0" applyNumberFormat="1" applyFont="1" applyFill="1" applyBorder="1" applyAlignment="1">
      <alignment horizontal="right" vertical="center"/>
      <protection locked="0"/>
    </xf>
    <xf numFmtId="3" fontId="4" fillId="28" borderId="115" xfId="0" applyNumberFormat="1" applyFont="1" applyFill="1" applyBorder="1" applyAlignment="1">
      <alignment horizontal="right" vertical="center"/>
      <protection locked="0"/>
    </xf>
    <xf numFmtId="3" fontId="72" fillId="28" borderId="106" xfId="0" applyNumberFormat="1" applyFont="1" applyFill="1" applyBorder="1" applyAlignment="1">
      <alignment horizontal="right" vertical="center"/>
      <protection locked="0"/>
    </xf>
    <xf numFmtId="3" fontId="72" fillId="28" borderId="98" xfId="0" applyNumberFormat="1" applyFont="1" applyFill="1" applyBorder="1" applyAlignment="1">
      <alignment horizontal="right" vertical="center"/>
      <protection locked="0"/>
    </xf>
    <xf numFmtId="3" fontId="72" fillId="28" borderId="58" xfId="0" applyNumberFormat="1" applyFont="1" applyFill="1" applyBorder="1" applyAlignment="1">
      <alignment horizontal="right" vertical="center"/>
      <protection locked="0"/>
    </xf>
    <xf numFmtId="3" fontId="62" fillId="28" borderId="135" xfId="0" applyNumberFormat="1" applyFont="1" applyFill="1" applyBorder="1" applyAlignment="1">
      <alignment horizontal="right" vertical="center"/>
      <protection locked="0"/>
    </xf>
    <xf numFmtId="0" fontId="4" fillId="28" borderId="134" xfId="0" applyFont="1" applyFill="1" applyBorder="1" applyAlignment="1">
      <alignment vertical="center"/>
      <protection locked="0"/>
    </xf>
    <xf numFmtId="3" fontId="4" fillId="28" borderId="119" xfId="0" applyNumberFormat="1" applyFont="1" applyFill="1" applyBorder="1" applyAlignment="1">
      <alignment horizontal="right" vertical="center"/>
      <protection locked="0"/>
    </xf>
    <xf numFmtId="3" fontId="4" fillId="28" borderId="120" xfId="0" applyNumberFormat="1" applyFont="1" applyFill="1" applyBorder="1" applyAlignment="1">
      <alignment horizontal="right" vertical="center"/>
      <protection locked="0"/>
    </xf>
    <xf numFmtId="3" fontId="4" fillId="28" borderId="121" xfId="0" applyNumberFormat="1" applyFont="1" applyFill="1" applyBorder="1" applyAlignment="1">
      <alignment horizontal="right" vertical="center"/>
      <protection locked="0"/>
    </xf>
    <xf numFmtId="3" fontId="72" fillId="28" borderId="119" xfId="0" applyNumberFormat="1" applyFont="1" applyFill="1" applyBorder="1" applyAlignment="1">
      <alignment horizontal="right" vertical="center"/>
      <protection locked="0"/>
    </xf>
    <xf numFmtId="3" fontId="72" fillId="28" borderId="120" xfId="0" applyNumberFormat="1" applyFont="1" applyFill="1" applyBorder="1" applyAlignment="1">
      <alignment horizontal="right" vertical="center"/>
      <protection locked="0"/>
    </xf>
    <xf numFmtId="3" fontId="72" fillId="28" borderId="134" xfId="0" applyNumberFormat="1" applyFont="1" applyFill="1" applyBorder="1" applyAlignment="1">
      <alignment horizontal="right" vertical="center"/>
      <protection locked="0"/>
    </xf>
    <xf numFmtId="3" fontId="62" fillId="28" borderId="138" xfId="0" applyNumberFormat="1" applyFont="1" applyFill="1" applyBorder="1" applyAlignment="1">
      <alignment horizontal="right" vertical="center"/>
      <protection locked="0"/>
    </xf>
    <xf numFmtId="0" fontId="59" fillId="20" borderId="68" xfId="35" applyFont="1" applyFill="1" applyBorder="1" applyAlignment="1">
      <alignment vertical="center" wrapText="1"/>
      <protection locked="0"/>
    </xf>
    <xf numFmtId="0" fontId="81" fillId="0" borderId="0" xfId="2" applyFont="1"/>
    <xf numFmtId="0" fontId="82" fillId="0" borderId="104" xfId="35" applyFont="1" applyBorder="1" applyAlignment="1">
      <alignment horizontal="center" vertical="center" wrapText="1"/>
      <protection locked="0"/>
    </xf>
    <xf numFmtId="0" fontId="82" fillId="0" borderId="97" xfId="35" applyFont="1" applyBorder="1" applyAlignment="1">
      <alignment horizontal="center" vertical="center" wrapText="1"/>
      <protection locked="0"/>
    </xf>
    <xf numFmtId="0" fontId="82" fillId="0" borderId="105" xfId="35" applyFont="1" applyBorder="1" applyAlignment="1">
      <alignment horizontal="center" vertical="center" wrapText="1"/>
      <protection locked="0"/>
    </xf>
    <xf numFmtId="0" fontId="83" fillId="0" borderId="75" xfId="35" applyFont="1" applyBorder="1" applyAlignment="1">
      <alignment horizontal="center" vertical="center" wrapText="1"/>
      <protection locked="0"/>
    </xf>
    <xf numFmtId="0" fontId="83" fillId="0" borderId="143" xfId="31" applyFont="1" applyBorder="1" applyAlignment="1">
      <alignment horizontal="center" vertical="center" wrapText="1"/>
      <protection locked="0"/>
    </xf>
    <xf numFmtId="0" fontId="83" fillId="0" borderId="76" xfId="31" applyFont="1" applyBorder="1" applyAlignment="1">
      <alignment horizontal="center" vertical="center" wrapText="1"/>
      <protection locked="0"/>
    </xf>
    <xf numFmtId="3" fontId="85" fillId="26" borderId="62" xfId="35" applyNumberFormat="1" applyFont="1" applyFill="1" applyBorder="1" applyAlignment="1">
      <alignment horizontal="right" vertical="center"/>
      <protection locked="0"/>
    </xf>
    <xf numFmtId="9" fontId="84" fillId="26" borderId="67" xfId="35" applyNumberFormat="1" applyFont="1" applyFill="1" applyBorder="1" applyAlignment="1">
      <alignment horizontal="right" vertical="center"/>
      <protection locked="0"/>
    </xf>
    <xf numFmtId="9" fontId="84" fillId="26" borderId="61" xfId="35" applyNumberFormat="1" applyFont="1" applyFill="1" applyBorder="1" applyAlignment="1">
      <alignment horizontal="right" vertical="center"/>
      <protection locked="0"/>
    </xf>
    <xf numFmtId="9" fontId="84" fillId="26" borderId="78" xfId="33" applyNumberFormat="1" applyFont="1" applyFill="1" applyBorder="1" applyAlignment="1" applyProtection="1">
      <alignment horizontal="right" vertical="center"/>
      <protection locked="0"/>
    </xf>
    <xf numFmtId="3" fontId="86" fillId="24" borderId="65" xfId="35" applyNumberFormat="1" applyFont="1" applyFill="1" applyBorder="1" applyAlignment="1">
      <alignment horizontal="right" vertical="center"/>
      <protection locked="0"/>
    </xf>
    <xf numFmtId="1" fontId="86" fillId="24" borderId="65" xfId="35" applyNumberFormat="1" applyFont="1" applyFill="1" applyBorder="1" applyAlignment="1">
      <alignment horizontal="right" vertical="center"/>
      <protection locked="0"/>
    </xf>
    <xf numFmtId="1" fontId="86" fillId="24" borderId="139" xfId="35" applyNumberFormat="1" applyFont="1" applyFill="1" applyBorder="1" applyAlignment="1">
      <alignment horizontal="right" vertical="center"/>
      <protection locked="0"/>
    </xf>
    <xf numFmtId="1" fontId="86" fillId="24" borderId="80" xfId="35" applyNumberFormat="1" applyFont="1" applyFill="1" applyBorder="1" applyAlignment="1">
      <alignment horizontal="right" vertical="center"/>
      <protection locked="0"/>
    </xf>
    <xf numFmtId="3" fontId="85" fillId="26" borderId="64" xfId="35" applyNumberFormat="1" applyFont="1" applyFill="1" applyBorder="1" applyAlignment="1">
      <alignment horizontal="right" vertical="center"/>
      <protection locked="0"/>
    </xf>
    <xf numFmtId="9" fontId="84" fillId="26" borderId="63" xfId="35" applyNumberFormat="1" applyFont="1" applyFill="1" applyBorder="1" applyAlignment="1">
      <alignment horizontal="right" vertical="center"/>
      <protection locked="0"/>
    </xf>
    <xf numFmtId="9" fontId="84" fillId="26" borderId="140" xfId="35" applyNumberFormat="1" applyFont="1" applyFill="1" applyBorder="1" applyAlignment="1">
      <alignment horizontal="right" vertical="center"/>
      <protection locked="0"/>
    </xf>
    <xf numFmtId="9" fontId="84" fillId="26" borderId="82" xfId="33" applyNumberFormat="1" applyFont="1" applyFill="1" applyBorder="1" applyAlignment="1" applyProtection="1">
      <alignment horizontal="right" vertical="center"/>
      <protection locked="0"/>
    </xf>
    <xf numFmtId="3" fontId="85" fillId="26" borderId="64" xfId="34" applyNumberFormat="1" applyFont="1" applyFill="1" applyBorder="1" applyAlignment="1" applyProtection="1">
      <alignment horizontal="right" vertical="center"/>
      <protection locked="0"/>
    </xf>
    <xf numFmtId="3" fontId="86" fillId="24" borderId="73" xfId="35" applyNumberFormat="1" applyFont="1" applyFill="1" applyBorder="1" applyAlignment="1">
      <alignment horizontal="right" vertical="center"/>
      <protection locked="0"/>
    </xf>
    <xf numFmtId="1" fontId="86" fillId="24" borderId="73" xfId="35" applyNumberFormat="1" applyFont="1" applyFill="1" applyBorder="1" applyAlignment="1">
      <alignment horizontal="right" vertical="center"/>
      <protection locked="0"/>
    </xf>
    <xf numFmtId="1" fontId="86" fillId="24" borderId="53" xfId="35" applyNumberFormat="1" applyFont="1" applyFill="1" applyBorder="1" applyAlignment="1">
      <alignment horizontal="right" vertical="center"/>
      <protection locked="0"/>
    </xf>
    <xf numFmtId="1" fontId="86" fillId="24" borderId="84" xfId="35" applyNumberFormat="1" applyFont="1" applyFill="1" applyBorder="1" applyAlignment="1">
      <alignment horizontal="right" vertical="center"/>
      <protection locked="0"/>
    </xf>
    <xf numFmtId="3" fontId="86" fillId="21" borderId="70" xfId="34" applyNumberFormat="1" applyFont="1" applyFill="1" applyBorder="1" applyAlignment="1" applyProtection="1">
      <alignment horizontal="right" vertical="center"/>
      <protection locked="0"/>
    </xf>
    <xf numFmtId="9" fontId="86" fillId="21" borderId="69" xfId="33" applyFont="1" applyFill="1" applyBorder="1" applyAlignment="1" applyProtection="1">
      <alignment horizontal="right" vertical="center"/>
      <protection locked="0"/>
    </xf>
    <xf numFmtId="9" fontId="86" fillId="21" borderId="71" xfId="33" applyFont="1" applyFill="1" applyBorder="1" applyAlignment="1" applyProtection="1">
      <alignment horizontal="right" vertical="center"/>
      <protection locked="0"/>
    </xf>
    <xf numFmtId="3" fontId="86" fillId="20" borderId="70" xfId="34" applyNumberFormat="1" applyFont="1" applyFill="1" applyBorder="1" applyAlignment="1" applyProtection="1">
      <alignment horizontal="right" vertical="center"/>
      <protection locked="0"/>
    </xf>
    <xf numFmtId="9" fontId="86" fillId="20" borderId="69" xfId="33" applyFont="1" applyFill="1" applyBorder="1" applyAlignment="1" applyProtection="1">
      <alignment horizontal="right" vertical="center"/>
      <protection locked="0"/>
    </xf>
    <xf numFmtId="9" fontId="86" fillId="20" borderId="71" xfId="33" applyFont="1" applyFill="1" applyBorder="1" applyAlignment="1" applyProtection="1">
      <alignment horizontal="right" vertical="center"/>
      <protection locked="0"/>
    </xf>
    <xf numFmtId="9" fontId="84" fillId="26" borderId="64" xfId="35" applyNumberFormat="1" applyFont="1" applyFill="1" applyBorder="1" applyAlignment="1">
      <alignment horizontal="right" vertical="center"/>
      <protection locked="0"/>
    </xf>
    <xf numFmtId="9" fontId="84" fillId="26" borderId="141" xfId="35" applyNumberFormat="1" applyFont="1" applyFill="1" applyBorder="1" applyAlignment="1">
      <alignment horizontal="right" vertical="center"/>
      <protection locked="0"/>
    </xf>
    <xf numFmtId="3" fontId="86" fillId="24" borderId="87" xfId="35" applyNumberFormat="1" applyFont="1" applyFill="1" applyBorder="1" applyAlignment="1">
      <alignment horizontal="right" vertical="center"/>
      <protection locked="0"/>
    </xf>
    <xf numFmtId="1" fontId="86" fillId="24" borderId="87" xfId="35" applyNumberFormat="1" applyFont="1" applyFill="1" applyBorder="1" applyAlignment="1">
      <alignment horizontal="right" vertical="center"/>
      <protection locked="0"/>
    </xf>
    <xf numFmtId="1" fontId="86" fillId="24" borderId="142" xfId="35" applyNumberFormat="1" applyFont="1" applyFill="1" applyBorder="1" applyAlignment="1">
      <alignment horizontal="right" vertical="center"/>
      <protection locked="0"/>
    </xf>
    <xf numFmtId="1" fontId="86" fillId="24" borderId="88" xfId="35" applyNumberFormat="1" applyFont="1" applyFill="1" applyBorder="1" applyAlignment="1">
      <alignment horizontal="right" vertical="center"/>
      <protection locked="0"/>
    </xf>
    <xf numFmtId="0" fontId="59" fillId="0" borderId="104" xfId="0" applyFont="1" applyBorder="1" applyAlignment="1">
      <alignment horizontal="center" vertical="center" wrapText="1"/>
      <protection locked="0"/>
    </xf>
    <xf numFmtId="0" fontId="59" fillId="0" borderId="97" xfId="0" applyFont="1" applyBorder="1" applyAlignment="1">
      <alignment horizontal="center" vertical="center" wrapText="1"/>
      <protection locked="0"/>
    </xf>
    <xf numFmtId="0" fontId="59" fillId="0" borderId="131" xfId="0" applyFont="1" applyBorder="1" applyAlignment="1">
      <alignment horizontal="center" vertical="center" wrapText="1"/>
      <protection locked="0"/>
    </xf>
    <xf numFmtId="0" fontId="78" fillId="22" borderId="0" xfId="31" applyFont="1" applyFill="1">
      <protection locked="0"/>
    </xf>
    <xf numFmtId="0" fontId="56" fillId="8" borderId="0" xfId="31" applyFont="1" applyFill="1">
      <protection locked="0"/>
    </xf>
    <xf numFmtId="0" fontId="3" fillId="8" borderId="0" xfId="31" applyFont="1" applyFill="1">
      <protection locked="0"/>
    </xf>
    <xf numFmtId="0" fontId="87" fillId="22" borderId="0" xfId="32" applyNumberFormat="1" applyFont="1" applyFill="1" applyBorder="1" applyAlignment="1" applyProtection="1">
      <protection locked="0"/>
    </xf>
    <xf numFmtId="0" fontId="74" fillId="8" borderId="0" xfId="31" applyFont="1" applyFill="1">
      <protection locked="0"/>
    </xf>
    <xf numFmtId="11" fontId="87" fillId="22" borderId="0" xfId="32" applyNumberFormat="1" applyFont="1" applyFill="1" applyBorder="1" applyAlignment="1" applyProtection="1">
      <protection locked="0"/>
    </xf>
    <xf numFmtId="0" fontId="74" fillId="22" borderId="0" xfId="31" applyFont="1" applyFill="1">
      <protection locked="0"/>
    </xf>
    <xf numFmtId="0" fontId="3" fillId="22" borderId="0" xfId="31" applyFont="1" applyFill="1">
      <protection locked="0"/>
    </xf>
    <xf numFmtId="0" fontId="5" fillId="8" borderId="0" xfId="31" applyFont="1" applyFill="1">
      <protection locked="0"/>
    </xf>
    <xf numFmtId="0" fontId="2" fillId="8" borderId="0" xfId="31" applyFont="1" applyFill="1">
      <protection locked="0"/>
    </xf>
    <xf numFmtId="17" fontId="56" fillId="8" borderId="0" xfId="31" applyNumberFormat="1" applyFont="1" applyFill="1">
      <protection locked="0"/>
    </xf>
    <xf numFmtId="0" fontId="77" fillId="8" borderId="0" xfId="31" applyFont="1" applyFill="1">
      <protection locked="0"/>
    </xf>
    <xf numFmtId="0" fontId="56" fillId="8" borderId="0" xfId="31" applyFont="1" applyFill="1" applyAlignment="1">
      <alignment wrapText="1"/>
      <protection locked="0"/>
    </xf>
    <xf numFmtId="0" fontId="57" fillId="8" borderId="0" xfId="31" applyFont="1" applyFill="1" applyAlignment="1">
      <alignment wrapText="1"/>
      <protection locked="0"/>
    </xf>
    <xf numFmtId="0" fontId="27" fillId="7" borderId="0" xfId="2" applyNumberFormat="1" applyFont="1" applyFill="1" applyBorder="1" applyAlignment="1">
      <alignment horizontal="center" vertical="center"/>
    </xf>
    <xf numFmtId="168" fontId="15" fillId="7" borderId="0" xfId="2" applyNumberFormat="1" applyFont="1" applyFill="1" applyBorder="1" applyAlignment="1">
      <alignment horizontal="center" vertical="center"/>
    </xf>
    <xf numFmtId="3" fontId="15" fillId="7" borderId="144" xfId="2" applyNumberFormat="1" applyFont="1" applyFill="1" applyBorder="1" applyAlignment="1">
      <alignment vertical="center"/>
    </xf>
    <xf numFmtId="168" fontId="15" fillId="7" borderId="145" xfId="2" applyNumberFormat="1" applyFont="1" applyFill="1" applyBorder="1" applyAlignment="1">
      <alignment horizontal="center" vertical="center"/>
    </xf>
    <xf numFmtId="168" fontId="15" fillId="7" borderId="146" xfId="2" applyNumberFormat="1" applyFont="1" applyFill="1" applyBorder="1" applyAlignment="1">
      <alignment horizontal="center" vertical="center"/>
    </xf>
    <xf numFmtId="3" fontId="15" fillId="7" borderId="147" xfId="2" applyNumberFormat="1" applyFont="1" applyFill="1" applyBorder="1" applyAlignment="1">
      <alignment vertical="center"/>
    </xf>
    <xf numFmtId="0" fontId="27" fillId="7" borderId="148" xfId="2" applyNumberFormat="1" applyFont="1" applyFill="1" applyBorder="1" applyAlignment="1">
      <alignment horizontal="center" vertical="center" wrapText="1"/>
    </xf>
    <xf numFmtId="3" fontId="56" fillId="20" borderId="49" xfId="34" applyNumberFormat="1" applyFont="1" applyFill="1" applyBorder="1" applyProtection="1">
      <protection locked="0"/>
    </xf>
    <xf numFmtId="1" fontId="13" fillId="0" borderId="0" xfId="4" applyNumberFormat="1" applyFont="1"/>
    <xf numFmtId="0" fontId="13" fillId="0" borderId="0" xfId="2" applyFont="1" applyFill="1" applyBorder="1" applyAlignment="1">
      <alignment horizontal="left" vertical="center"/>
    </xf>
    <xf numFmtId="0" fontId="59" fillId="2" borderId="81" xfId="35" applyFont="1" applyFill="1" applyBorder="1" applyAlignment="1">
      <alignment vertical="center" wrapText="1"/>
      <protection locked="0"/>
    </xf>
    <xf numFmtId="0" fontId="58" fillId="2" borderId="79" xfId="35" applyFont="1" applyFill="1" applyBorder="1" applyAlignment="1">
      <alignment vertical="center" wrapText="1"/>
      <protection locked="0"/>
    </xf>
    <xf numFmtId="0" fontId="58" fillId="2" borderId="81" xfId="35" applyFont="1" applyFill="1" applyBorder="1" applyAlignment="1">
      <alignment vertical="center" wrapText="1"/>
      <protection locked="0"/>
    </xf>
    <xf numFmtId="0" fontId="59" fillId="2" borderId="77" xfId="35" applyFont="1" applyFill="1" applyBorder="1" applyAlignment="1">
      <alignment vertical="center" wrapText="1"/>
      <protection locked="0"/>
    </xf>
    <xf numFmtId="0" fontId="58" fillId="2" borderId="83" xfId="35" applyFont="1" applyFill="1" applyBorder="1" applyAlignment="1">
      <alignment vertical="center" wrapText="1"/>
      <protection locked="0"/>
    </xf>
    <xf numFmtId="0" fontId="58" fillId="2" borderId="77" xfId="35" applyFont="1" applyFill="1" applyBorder="1" applyAlignment="1">
      <alignment vertical="center" wrapText="1"/>
      <protection locked="0"/>
    </xf>
    <xf numFmtId="0" fontId="58" fillId="2" borderId="85" xfId="35" applyFont="1" applyFill="1" applyBorder="1" applyAlignment="1">
      <alignment vertical="center" wrapText="1"/>
      <protection locked="0"/>
    </xf>
    <xf numFmtId="0" fontId="58" fillId="0" borderId="77" xfId="35" applyFont="1" applyFill="1" applyBorder="1" applyAlignment="1">
      <alignment horizontal="left" vertical="center" wrapText="1"/>
      <protection locked="0"/>
    </xf>
    <xf numFmtId="0" fontId="58" fillId="0" borderId="79" xfId="35" applyFont="1" applyFill="1" applyBorder="1" applyAlignment="1">
      <alignment horizontal="left" vertical="center" wrapText="1"/>
      <protection locked="0"/>
    </xf>
    <xf numFmtId="0" fontId="59" fillId="2" borderId="119" xfId="0" applyFont="1" applyFill="1" applyBorder="1" applyAlignment="1">
      <alignment horizontal="center" vertical="center" wrapText="1"/>
      <protection locked="0"/>
    </xf>
    <xf numFmtId="0" fontId="58" fillId="2" borderId="129" xfId="0" applyFont="1" applyFill="1" applyBorder="1" applyAlignment="1">
      <alignment horizontal="center" vertical="center" wrapText="1"/>
      <protection locked="0"/>
    </xf>
    <xf numFmtId="0" fontId="58" fillId="2" borderId="123" xfId="0" applyFont="1" applyFill="1" applyBorder="1" applyAlignment="1">
      <alignment horizontal="center" vertical="center" wrapText="1"/>
      <protection locked="0"/>
    </xf>
    <xf numFmtId="0" fontId="59" fillId="2" borderId="106" xfId="0" applyFont="1" applyFill="1" applyBorder="1" applyAlignment="1">
      <alignment horizontal="center" vertical="center" wrapText="1"/>
      <protection locked="0"/>
    </xf>
    <xf numFmtId="0" fontId="59" fillId="2" borderId="92" xfId="0" applyFont="1" applyFill="1" applyBorder="1" applyAlignment="1">
      <alignment horizontal="center" vertical="center" wrapText="1"/>
      <protection locked="0"/>
    </xf>
    <xf numFmtId="0" fontId="58" fillId="2" borderId="92" xfId="0" applyFont="1" applyFill="1" applyBorder="1" applyAlignment="1">
      <alignment horizontal="center" vertical="center" wrapText="1"/>
      <protection locked="0"/>
    </xf>
    <xf numFmtId="0" fontId="58" fillId="2" borderId="116" xfId="0" applyFont="1" applyFill="1" applyBorder="1" applyAlignment="1">
      <alignment horizontal="center" vertical="center" wrapText="1"/>
      <protection locked="0"/>
    </xf>
    <xf numFmtId="2" fontId="55" fillId="0" borderId="0" xfId="2" applyNumberFormat="1" applyFont="1" applyFill="1" applyBorder="1" applyAlignment="1">
      <alignment horizontal="center" vertical="center" shrinkToFit="1"/>
    </xf>
    <xf numFmtId="0" fontId="54" fillId="0" borderId="9" xfId="2" applyFont="1" applyFill="1" applyBorder="1" applyAlignment="1">
      <alignment horizontal="center" vertical="center" wrapText="1"/>
    </xf>
    <xf numFmtId="0" fontId="54" fillId="0" borderId="0" xfId="2" applyFont="1" applyFill="1" applyBorder="1" applyAlignment="1">
      <alignment horizontal="center" vertical="center" wrapText="1"/>
    </xf>
    <xf numFmtId="0" fontId="22" fillId="6" borderId="30" xfId="2" applyFont="1" applyFill="1" applyBorder="1" applyAlignment="1">
      <alignment horizontal="center" vertical="center" wrapText="1"/>
    </xf>
    <xf numFmtId="0" fontId="22" fillId="6" borderId="33" xfId="2" applyFont="1" applyFill="1" applyBorder="1" applyAlignment="1">
      <alignment horizontal="center" vertical="center" wrapText="1"/>
    </xf>
    <xf numFmtId="0" fontId="22" fillId="6" borderId="31" xfId="2" applyFont="1" applyFill="1" applyBorder="1" applyAlignment="1">
      <alignment horizontal="center" vertical="center" wrapText="1"/>
    </xf>
    <xf numFmtId="0" fontId="22" fillId="6" borderId="0" xfId="2" applyFont="1" applyFill="1" applyBorder="1" applyAlignment="1">
      <alignment horizontal="center" vertical="center" wrapText="1"/>
    </xf>
    <xf numFmtId="0" fontId="22" fillId="6" borderId="32" xfId="2" applyFont="1" applyFill="1" applyBorder="1" applyAlignment="1">
      <alignment horizontal="center" vertical="center" wrapText="1"/>
    </xf>
    <xf numFmtId="0" fontId="22" fillId="6" borderId="34" xfId="2" applyFont="1" applyFill="1" applyBorder="1" applyAlignment="1">
      <alignment horizontal="center" vertical="center" wrapText="1"/>
    </xf>
    <xf numFmtId="0" fontId="16" fillId="0" borderId="0" xfId="2" applyFont="1" applyFill="1" applyBorder="1" applyAlignment="1"/>
    <xf numFmtId="2" fontId="55" fillId="0" borderId="0" xfId="2" applyNumberFormat="1" applyFont="1" applyFill="1" applyBorder="1" applyAlignment="1">
      <alignment horizontal="left" vertical="center" shrinkToFit="1"/>
    </xf>
    <xf numFmtId="0" fontId="24" fillId="0" borderId="0" xfId="2" applyFont="1" applyFill="1" applyBorder="1" applyAlignment="1">
      <alignment horizontal="center"/>
    </xf>
    <xf numFmtId="0" fontId="22" fillId="6" borderId="10" xfId="2" applyFont="1" applyFill="1" applyBorder="1" applyAlignment="1">
      <alignment horizontal="center" vertical="center" wrapText="1"/>
    </xf>
    <xf numFmtId="0" fontId="22" fillId="6" borderId="13" xfId="2" applyFont="1" applyFill="1" applyBorder="1" applyAlignment="1">
      <alignment horizontal="center" vertical="center" wrapText="1"/>
    </xf>
    <xf numFmtId="0" fontId="22" fillId="6" borderId="11" xfId="2" applyFont="1" applyFill="1" applyBorder="1" applyAlignment="1">
      <alignment horizontal="center" vertical="center" wrapText="1"/>
    </xf>
    <xf numFmtId="0" fontId="22" fillId="6" borderId="12" xfId="2" applyFont="1" applyFill="1" applyBorder="1" applyAlignment="1">
      <alignment horizontal="center" vertical="center" wrapText="1"/>
    </xf>
    <xf numFmtId="0" fontId="22" fillId="6" borderId="14" xfId="2" applyFont="1" applyFill="1" applyBorder="1" applyAlignment="1">
      <alignment horizontal="center" vertical="center" wrapText="1"/>
    </xf>
  </cellXfs>
  <cellStyles count="41">
    <cellStyle name="20 % - Accent1 2" xfId="5"/>
    <cellStyle name="20 % - Accent5 2" xfId="6"/>
    <cellStyle name="20 % - Accent6 2" xfId="7"/>
    <cellStyle name="40 % - Accent6 2" xfId="8"/>
    <cellStyle name="60 % - Accent1 2" xfId="9"/>
    <cellStyle name="60 % - Accent5 2" xfId="10"/>
    <cellStyle name="60 % - Accent6 2" xfId="11"/>
    <cellStyle name="Accent5 2" xfId="12"/>
    <cellStyle name="Calcul 2" xfId="13"/>
    <cellStyle name="Comma [0]" xfId="14"/>
    <cellStyle name="Commentaire" xfId="15"/>
    <cellStyle name="Currency [0]" xfId="16"/>
    <cellStyle name="En-tête" xfId="17"/>
    <cellStyle name="Entrée 2" xfId="18"/>
    <cellStyle name="Lien hypertexte" xfId="32" builtinId="8"/>
    <cellStyle name="Lien hypertexte 2" xfId="19"/>
    <cellStyle name="Milliers" xfId="30" builtinId="3"/>
    <cellStyle name="Milliers 2" xfId="21"/>
    <cellStyle name="Milliers 2 2" xfId="34"/>
    <cellStyle name="Milliers 3" xfId="20"/>
    <cellStyle name="Normal" xfId="0" builtinId="0"/>
    <cellStyle name="Normal 2" xfId="2"/>
    <cellStyle name="Normal 3" xfId="22"/>
    <cellStyle name="Normal 3 2" xfId="35"/>
    <cellStyle name="Normal 4" xfId="31"/>
    <cellStyle name="Pourcentage" xfId="4" builtinId="5"/>
    <cellStyle name="Pourcentage 2" xfId="1"/>
    <cellStyle name="Pourcentage 2 2" xfId="23"/>
    <cellStyle name="Pourcentage 2 3" xfId="33"/>
    <cellStyle name="Résultat 1" xfId="24"/>
    <cellStyle name="Résultat2 1" xfId="25"/>
    <cellStyle name="Sortie 2" xfId="26"/>
    <cellStyle name="Texte explicatif" xfId="3" builtinId="53" customBuiltin="1"/>
    <cellStyle name="Titre 1" xfId="27"/>
    <cellStyle name="Titre 2" xfId="28"/>
    <cellStyle name="Titre1 1" xfId="29"/>
    <cellStyle name="XLConnect.Boolean" xfId="39"/>
    <cellStyle name="XLConnect.DateTime" xfId="40"/>
    <cellStyle name="XLConnect.Header" xfId="36"/>
    <cellStyle name="XLConnect.Numeric" xfId="38"/>
    <cellStyle name="XLConnect.String" xfId="37"/>
  </cellStyles>
  <dxfs count="0"/>
  <tableStyles count="0" defaultTableStyle="TableStyleMedium2" defaultPivotStyle="PivotStyleLight16"/>
  <colors>
    <indexedColors>
      <rgbColor rgb="FF000000"/>
      <rgbColor rgb="FFFFFFFF"/>
      <rgbColor rgb="FFFF0000"/>
      <rgbColor rgb="FF00FF00"/>
      <rgbColor rgb="FF0000FF"/>
      <rgbColor rgb="FFFFD320"/>
      <rgbColor rgb="FFFF00FF"/>
      <rgbColor rgb="FF00FFFF"/>
      <rgbColor rgb="FFCC0000"/>
      <rgbColor rgb="FF008000"/>
      <rgbColor rgb="FF000080"/>
      <rgbColor rgb="FF996600"/>
      <rgbColor rgb="FF800080"/>
      <rgbColor rgb="FF008080"/>
      <rgbColor rgb="FFC0C0C0"/>
      <rgbColor rgb="FF808080"/>
      <rgbColor rgb="FFFFCCCC"/>
      <rgbColor rgb="FF666666"/>
      <rgbColor rgb="FFFFFFCC"/>
      <rgbColor rgb="FFCCFFFF"/>
      <rgbColor rgb="FF660066"/>
      <rgbColor rgb="FFFF420E"/>
      <rgbColor rgb="FF0066CC"/>
      <rgbColor rgb="FFCCCCFF"/>
      <rgbColor rgb="FF0000CC"/>
      <rgbColor rgb="FFFF00FF"/>
      <rgbColor rgb="FFE3D200"/>
      <rgbColor rgb="FF00FFFF"/>
      <rgbColor rgb="FF800080"/>
      <rgbColor rgb="FF800000"/>
      <rgbColor rgb="FF008080"/>
      <rgbColor rgb="FF0000EE"/>
      <rgbColor rgb="FF00CCFF"/>
      <rgbColor rgb="FFDDDDDD"/>
      <rgbColor rgb="FFCCFFCC"/>
      <rgbColor rgb="FFFFFF99"/>
      <rgbColor rgb="FF99CCFF"/>
      <rgbColor rgb="FFFF99CC"/>
      <rgbColor rgb="FFB3B3B3"/>
      <rgbColor rgb="FFFFCC99"/>
      <rgbColor rgb="FF3366FF"/>
      <rgbColor rgb="FF33CCCC"/>
      <rgbColor rgb="FF99CC00"/>
      <rgbColor rgb="FFFFCC00"/>
      <rgbColor rgb="FFFF9900"/>
      <rgbColor rgb="FFFF6600"/>
      <rgbColor rgb="FF666699"/>
      <rgbColor rgb="FF969696"/>
      <rgbColor rgb="FF004586"/>
      <rgbColor rgb="FF339966"/>
      <rgbColor rgb="FF0066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252AFF"/>
      <color rgb="FF3D9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blé tendre</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'Cotations_cereales '!$B$11:$B$12</c:f>
              <c:strCache>
                <c:ptCount val="2"/>
                <c:pt idx="0">
                  <c:v>Moyenne 2019-2023</c:v>
                </c:pt>
              </c:strCache>
            </c:strRef>
          </c:tx>
          <c:spPr>
            <a:ln w="25400">
              <a:solidFill>
                <a:srgbClr val="FFD320"/>
              </a:solidFill>
              <a:prstDash val="sysDash"/>
            </a:ln>
          </c:spPr>
          <c:marker>
            <c:symbol val="none"/>
          </c:marker>
          <c:cat>
            <c:strRef>
              <c:f>'Cotations_cereales '!$A$13:$A$24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 '!$B$13:$B$24</c:f>
              <c:numCache>
                <c:formatCode>0.00</c:formatCode>
                <c:ptCount val="12"/>
                <c:pt idx="0">
                  <c:v>228.61</c:v>
                </c:pt>
                <c:pt idx="1">
                  <c:v>229.35</c:v>
                </c:pt>
                <c:pt idx="2">
                  <c:v>232.39</c:v>
                </c:pt>
                <c:pt idx="3">
                  <c:v>257.56</c:v>
                </c:pt>
                <c:pt idx="4">
                  <c:v>244.26</c:v>
                </c:pt>
                <c:pt idx="5">
                  <c:v>232.1</c:v>
                </c:pt>
                <c:pt idx="6">
                  <c:v>237.21</c:v>
                </c:pt>
                <c:pt idx="7">
                  <c:v>233.22</c:v>
                </c:pt>
                <c:pt idx="8">
                  <c:v>243.24</c:v>
                </c:pt>
                <c:pt idx="9">
                  <c:v>246.17</c:v>
                </c:pt>
                <c:pt idx="10">
                  <c:v>259.58999999999997</c:v>
                </c:pt>
                <c:pt idx="11">
                  <c:v>242.59</c:v>
                </c:pt>
              </c:numCache>
            </c:numRef>
          </c:val>
          <c:smooth val="0"/>
          <c:extLst>
            <c:ext xmlns:c16="http://schemas.microsoft.com/office/drawing/2014/chart" uri="{C3380CC4-5D6E-409C-BE32-E72D297353CC}">
              <c16:uniqueId val="{00000000-25D2-459F-93C8-865557230289}"/>
            </c:ext>
          </c:extLst>
        </c:ser>
        <c:ser>
          <c:idx val="1"/>
          <c:order val="1"/>
          <c:tx>
            <c:strRef>
              <c:f>'Cotations_cereales '!$D$11</c:f>
              <c:strCache>
                <c:ptCount val="1"/>
                <c:pt idx="0">
                  <c:v>2024-2025</c:v>
                </c:pt>
              </c:strCache>
            </c:strRef>
          </c:tx>
          <c:spPr>
            <a:ln w="25400">
              <a:solidFill>
                <a:srgbClr val="FF420E"/>
              </a:solidFill>
              <a:prstDash val="solid"/>
            </a:ln>
          </c:spPr>
          <c:marker>
            <c:symbol val="none"/>
          </c:marker>
          <c:cat>
            <c:strRef>
              <c:f>'Cotations_cereales '!$A$13:$A$24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 '!$D$13:$D$24</c:f>
              <c:numCache>
                <c:formatCode>0.00</c:formatCode>
                <c:ptCount val="12"/>
                <c:pt idx="0">
                  <c:v>219.18</c:v>
                </c:pt>
                <c:pt idx="1">
                  <c:v>208.43</c:v>
                </c:pt>
                <c:pt idx="2">
                  <c:v>214.64</c:v>
                </c:pt>
                <c:pt idx="3">
                  <c:v>223.78</c:v>
                </c:pt>
                <c:pt idx="4">
                  <c:v>217.43</c:v>
                </c:pt>
                <c:pt idx="5">
                  <c:v>225.55</c:v>
                </c:pt>
                <c:pt idx="6">
                  <c:v>224.36</c:v>
                </c:pt>
                <c:pt idx="7">
                  <c:v>224.84</c:v>
                </c:pt>
                <c:pt idx="8">
                  <c:v>215.53</c:v>
                </c:pt>
                <c:pt idx="9">
                  <c:v>206.88</c:v>
                </c:pt>
              </c:numCache>
            </c:numRef>
          </c:val>
          <c:smooth val="0"/>
          <c:extLst>
            <c:ext xmlns:c16="http://schemas.microsoft.com/office/drawing/2014/chart" uri="{C3380CC4-5D6E-409C-BE32-E72D297353CC}">
              <c16:uniqueId val="{00000001-25D2-459F-93C8-865557230289}"/>
            </c:ext>
          </c:extLst>
        </c:ser>
        <c:ser>
          <c:idx val="2"/>
          <c:order val="2"/>
          <c:tx>
            <c:strRef>
              <c:f>'Cotations_cereales '!$C$11</c:f>
              <c:strCache>
                <c:ptCount val="1"/>
                <c:pt idx="0">
                  <c:v>2023-2024</c:v>
                </c:pt>
              </c:strCache>
            </c:strRef>
          </c:tx>
          <c:spPr>
            <a:ln w="25400">
              <a:solidFill>
                <a:srgbClr val="663300"/>
              </a:solidFill>
              <a:prstDash val="solid"/>
            </a:ln>
          </c:spPr>
          <c:marker>
            <c:symbol val="none"/>
          </c:marker>
          <c:cat>
            <c:strRef>
              <c:f>'Cotations_cereales '!$A$13:$A$24</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 '!$C$13:$C$24</c:f>
              <c:numCache>
                <c:formatCode>0.00</c:formatCode>
                <c:ptCount val="12"/>
                <c:pt idx="0">
                  <c:v>234.72</c:v>
                </c:pt>
                <c:pt idx="1">
                  <c:v>227.24</c:v>
                </c:pt>
                <c:pt idx="2">
                  <c:v>227.71</c:v>
                </c:pt>
                <c:pt idx="3">
                  <c:v>229.21</c:v>
                </c:pt>
                <c:pt idx="4">
                  <c:v>221.19</c:v>
                </c:pt>
                <c:pt idx="5">
                  <c:v>202.75</c:v>
                </c:pt>
                <c:pt idx="6">
                  <c:v>211.66</c:v>
                </c:pt>
                <c:pt idx="7">
                  <c:v>197.57</c:v>
                </c:pt>
                <c:pt idx="8">
                  <c:v>176.06</c:v>
                </c:pt>
                <c:pt idx="9">
                  <c:v>194.6</c:v>
                </c:pt>
                <c:pt idx="10">
                  <c:v>226.39</c:v>
                </c:pt>
                <c:pt idx="11">
                  <c:v>230.27</c:v>
                </c:pt>
              </c:numCache>
            </c:numRef>
          </c:val>
          <c:smooth val="0"/>
          <c:extLst>
            <c:ext xmlns:c16="http://schemas.microsoft.com/office/drawing/2014/chart" uri="{C3380CC4-5D6E-409C-BE32-E72D297353CC}">
              <c16:uniqueId val="{00000002-25D2-459F-93C8-865557230289}"/>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50"/>
          <c:min val="1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5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maïs</a:t>
            </a:r>
          </a:p>
        </c:rich>
      </c:tx>
      <c:layout>
        <c:manualLayout>
          <c:xMode val="edge"/>
          <c:yMode val="edge"/>
          <c:x val="0.27199263011330899"/>
          <c:y val="3.9683727034120736E-2"/>
        </c:manualLayout>
      </c:layout>
      <c:overlay val="0"/>
      <c:spPr>
        <a:noFill/>
        <a:ln w="25400">
          <a:noFill/>
        </a:ln>
      </c:spPr>
    </c:title>
    <c:autoTitleDeleted val="0"/>
    <c:plotArea>
      <c:layout>
        <c:manualLayout>
          <c:layoutTarget val="inner"/>
          <c:xMode val="edge"/>
          <c:yMode val="edge"/>
          <c:x val="0.13893554631730795"/>
          <c:y val="0.21263207978272339"/>
          <c:w val="0.78475682205600306"/>
          <c:h val="0.47177742701791758"/>
        </c:manualLayout>
      </c:layout>
      <c:lineChart>
        <c:grouping val="standard"/>
        <c:varyColors val="0"/>
        <c:ser>
          <c:idx val="0"/>
          <c:order val="0"/>
          <c:tx>
            <c:strRef>
              <c:f>'Cotations_cereales '!$B$49:$B$50</c:f>
              <c:strCache>
                <c:ptCount val="2"/>
                <c:pt idx="0">
                  <c:v>Moyenne 2019-2023</c:v>
                </c:pt>
              </c:strCache>
            </c:strRef>
          </c:tx>
          <c:spPr>
            <a:ln w="25400">
              <a:solidFill>
                <a:srgbClr val="FFD320"/>
              </a:solidFill>
              <a:prstDash val="sysDash"/>
            </a:ln>
          </c:spPr>
          <c:marker>
            <c:symbol val="none"/>
          </c:marker>
          <c:cat>
            <c:strRef>
              <c:f>'Cotations_cereales '!$A$51:$A$62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 '!$B$51:$B$62</c:f>
              <c:numCache>
                <c:formatCode>0.00</c:formatCode>
                <c:ptCount val="12"/>
                <c:pt idx="0">
                  <c:v>232.24</c:v>
                </c:pt>
                <c:pt idx="1">
                  <c:v>236.83</c:v>
                </c:pt>
                <c:pt idx="2">
                  <c:v>223.87</c:v>
                </c:pt>
                <c:pt idx="3">
                  <c:v>231.34</c:v>
                </c:pt>
                <c:pt idx="4">
                  <c:v>229.32</c:v>
                </c:pt>
                <c:pt idx="5">
                  <c:v>229.1</c:v>
                </c:pt>
                <c:pt idx="6">
                  <c:v>223.87</c:v>
                </c:pt>
                <c:pt idx="7">
                  <c:v>225.87</c:v>
                </c:pt>
                <c:pt idx="8">
                  <c:v>241.01</c:v>
                </c:pt>
                <c:pt idx="9">
                  <c:v>237.67</c:v>
                </c:pt>
                <c:pt idx="10">
                  <c:v>245.72</c:v>
                </c:pt>
                <c:pt idx="11">
                  <c:v>240.2</c:v>
                </c:pt>
              </c:numCache>
            </c:numRef>
          </c:val>
          <c:smooth val="0"/>
          <c:extLst>
            <c:ext xmlns:c16="http://schemas.microsoft.com/office/drawing/2014/chart" uri="{C3380CC4-5D6E-409C-BE32-E72D297353CC}">
              <c16:uniqueId val="{00000000-B1AA-4424-B901-7B8236AB1C0B}"/>
            </c:ext>
          </c:extLst>
        </c:ser>
        <c:ser>
          <c:idx val="1"/>
          <c:order val="1"/>
          <c:tx>
            <c:strRef>
              <c:f>'Cotations_cereales '!$D$49</c:f>
              <c:strCache>
                <c:ptCount val="1"/>
                <c:pt idx="0">
                  <c:v>2024-2025</c:v>
                </c:pt>
              </c:strCache>
            </c:strRef>
          </c:tx>
          <c:spPr>
            <a:ln w="25400">
              <a:solidFill>
                <a:srgbClr val="EB613D"/>
              </a:solidFill>
              <a:prstDash val="solid"/>
            </a:ln>
          </c:spPr>
          <c:marker>
            <c:symbol val="none"/>
          </c:marker>
          <c:cat>
            <c:strRef>
              <c:f>'Cotations_cereales '!$A$51:$A$62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 '!$D$51:$D$62</c:f>
              <c:numCache>
                <c:formatCode>0.00</c:formatCode>
                <c:ptCount val="12"/>
                <c:pt idx="0">
                  <c:v>211.89</c:v>
                </c:pt>
                <c:pt idx="1">
                  <c:v>204.28</c:v>
                </c:pt>
                <c:pt idx="2">
                  <c:v>205.76</c:v>
                </c:pt>
                <c:pt idx="3">
                  <c:v>213.61</c:v>
                </c:pt>
                <c:pt idx="4">
                  <c:v>207.32</c:v>
                </c:pt>
                <c:pt idx="5">
                  <c:v>206.61</c:v>
                </c:pt>
                <c:pt idx="6">
                  <c:v>213.9</c:v>
                </c:pt>
                <c:pt idx="7">
                  <c:v>214.91</c:v>
                </c:pt>
                <c:pt idx="8">
                  <c:v>209.07</c:v>
                </c:pt>
                <c:pt idx="9">
                  <c:v>203.54</c:v>
                </c:pt>
              </c:numCache>
            </c:numRef>
          </c:val>
          <c:smooth val="0"/>
          <c:extLst>
            <c:ext xmlns:c16="http://schemas.microsoft.com/office/drawing/2014/chart" uri="{C3380CC4-5D6E-409C-BE32-E72D297353CC}">
              <c16:uniqueId val="{00000001-B1AA-4424-B901-7B8236AB1C0B}"/>
            </c:ext>
          </c:extLst>
        </c:ser>
        <c:ser>
          <c:idx val="2"/>
          <c:order val="2"/>
          <c:tx>
            <c:strRef>
              <c:f>'Cotations_cereales '!$C$49</c:f>
              <c:strCache>
                <c:ptCount val="1"/>
                <c:pt idx="0">
                  <c:v>2023-2024</c:v>
                </c:pt>
              </c:strCache>
            </c:strRef>
          </c:tx>
          <c:spPr>
            <a:ln w="25400">
              <a:solidFill>
                <a:srgbClr val="663300"/>
              </a:solidFill>
              <a:prstDash val="solid"/>
            </a:ln>
          </c:spPr>
          <c:marker>
            <c:symbol val="none"/>
          </c:marker>
          <c:cat>
            <c:strRef>
              <c:f>'Cotations_cereales '!$A$51:$A$62</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 '!$C$51:$C$62</c:f>
              <c:numCache>
                <c:formatCode>0.00</c:formatCode>
                <c:ptCount val="12"/>
                <c:pt idx="0">
                  <c:v>238.38</c:v>
                </c:pt>
                <c:pt idx="1">
                  <c:v>230.25</c:v>
                </c:pt>
                <c:pt idx="2">
                  <c:v>214.74</c:v>
                </c:pt>
                <c:pt idx="3">
                  <c:v>204.21</c:v>
                </c:pt>
                <c:pt idx="4">
                  <c:v>205.45</c:v>
                </c:pt>
                <c:pt idx="5">
                  <c:v>200.19</c:v>
                </c:pt>
                <c:pt idx="6">
                  <c:v>192.21</c:v>
                </c:pt>
                <c:pt idx="7">
                  <c:v>177.34</c:v>
                </c:pt>
                <c:pt idx="8">
                  <c:v>180.24</c:v>
                </c:pt>
                <c:pt idx="9">
                  <c:v>193.27</c:v>
                </c:pt>
                <c:pt idx="10">
                  <c:v>211.99</c:v>
                </c:pt>
                <c:pt idx="11">
                  <c:v>209.28</c:v>
                </c:pt>
              </c:numCache>
            </c:numRef>
          </c:val>
          <c:smooth val="0"/>
          <c:extLst>
            <c:ext xmlns:c16="http://schemas.microsoft.com/office/drawing/2014/chart" uri="{C3380CC4-5D6E-409C-BE32-E72D297353CC}">
              <c16:uniqueId val="{00000002-B1AA-4424-B901-7B8236AB1C0B}"/>
            </c:ext>
          </c:extLst>
        </c:ser>
        <c:dLbls>
          <c:showLegendKey val="0"/>
          <c:showVal val="0"/>
          <c:showCatName val="0"/>
          <c:showSerName val="0"/>
          <c:showPercent val="0"/>
          <c:showBubbleSize val="0"/>
        </c:dLbls>
        <c:smooth val="0"/>
        <c:axId val="1945079823"/>
        <c:axId val="1"/>
      </c:lineChart>
      <c:catAx>
        <c:axId val="1945079823"/>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9.3086230074899162E-2"/>
              <c:y val="7.340376202974628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9823"/>
        <c:crossesAt val="1"/>
        <c:crossBetween val="midCat"/>
        <c:majorUnit val="5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blé dur</a:t>
            </a:r>
          </a:p>
        </c:rich>
      </c:tx>
      <c:layout>
        <c:manualLayout>
          <c:xMode val="edge"/>
          <c:yMode val="edge"/>
          <c:x val="0.25715073287071993"/>
          <c:y val="3.1747361367063159E-2"/>
        </c:manualLayout>
      </c:layout>
      <c:overlay val="0"/>
      <c:spPr>
        <a:noFill/>
        <a:ln w="25400">
          <a:noFill/>
        </a:ln>
      </c:spPr>
    </c:title>
    <c:autoTitleDeleted val="0"/>
    <c:plotArea>
      <c:layout>
        <c:manualLayout>
          <c:layoutTarget val="inner"/>
          <c:xMode val="edge"/>
          <c:yMode val="edge"/>
          <c:x val="0.12296875989950053"/>
          <c:y val="0.18827799073353596"/>
          <c:w val="0.78660970671847208"/>
          <c:h val="0.5123631873799509"/>
        </c:manualLayout>
      </c:layout>
      <c:lineChart>
        <c:grouping val="standard"/>
        <c:varyColors val="0"/>
        <c:ser>
          <c:idx val="0"/>
          <c:order val="0"/>
          <c:tx>
            <c:strRef>
              <c:f>'Cotations_cereales '!$B$30</c:f>
              <c:strCache>
                <c:ptCount val="1"/>
                <c:pt idx="0">
                  <c:v>Moyenne 2019-2023</c:v>
                </c:pt>
              </c:strCache>
            </c:strRef>
          </c:tx>
          <c:spPr>
            <a:ln w="25400">
              <a:solidFill>
                <a:srgbClr val="FFD320"/>
              </a:solidFill>
              <a:prstDash val="sysDash"/>
            </a:ln>
          </c:spPr>
          <c:marker>
            <c:symbol val="none"/>
          </c:marker>
          <c:cat>
            <c:strRef>
              <c:f>'Cotations_cereales '!$A$32:$A$43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 '!$B$32:$B$43</c:f>
              <c:numCache>
                <c:formatCode>0.00</c:formatCode>
                <c:ptCount val="12"/>
                <c:pt idx="0">
                  <c:v>340.68</c:v>
                </c:pt>
                <c:pt idx="1">
                  <c:v>368.33</c:v>
                </c:pt>
                <c:pt idx="2">
                  <c:v>357.56</c:v>
                </c:pt>
                <c:pt idx="3">
                  <c:v>380.64</c:v>
                </c:pt>
                <c:pt idx="4">
                  <c:v>377.84</c:v>
                </c:pt>
                <c:pt idx="5">
                  <c:v>369.88</c:v>
                </c:pt>
                <c:pt idx="6">
                  <c:v>386.26</c:v>
                </c:pt>
                <c:pt idx="7">
                  <c:v>358.34</c:v>
                </c:pt>
                <c:pt idx="8">
                  <c:v>346.73</c:v>
                </c:pt>
                <c:pt idx="9">
                  <c:v>340.75</c:v>
                </c:pt>
                <c:pt idx="10">
                  <c:v>347.96</c:v>
                </c:pt>
                <c:pt idx="11">
                  <c:v>354.57</c:v>
                </c:pt>
              </c:numCache>
            </c:numRef>
          </c:val>
          <c:smooth val="0"/>
          <c:extLst>
            <c:ext xmlns:c16="http://schemas.microsoft.com/office/drawing/2014/chart" uri="{C3380CC4-5D6E-409C-BE32-E72D297353CC}">
              <c16:uniqueId val="{00000000-B2E6-4609-8899-E89C3C7C2916}"/>
            </c:ext>
          </c:extLst>
        </c:ser>
        <c:ser>
          <c:idx val="1"/>
          <c:order val="1"/>
          <c:tx>
            <c:strRef>
              <c:f>'Cotations_cereales '!$D$30</c:f>
              <c:strCache>
                <c:ptCount val="1"/>
                <c:pt idx="0">
                  <c:v>2024-2025</c:v>
                </c:pt>
              </c:strCache>
            </c:strRef>
          </c:tx>
          <c:spPr>
            <a:ln w="25400">
              <a:solidFill>
                <a:srgbClr val="EB613D"/>
              </a:solidFill>
              <a:prstDash val="solid"/>
            </a:ln>
          </c:spPr>
          <c:marker>
            <c:symbol val="none"/>
          </c:marker>
          <c:cat>
            <c:strRef>
              <c:f>'Cotations_cereales '!$A$32:$A$43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 '!$D$32:$D$43</c:f>
              <c:numCache>
                <c:formatCode>0.00</c:formatCode>
                <c:ptCount val="12"/>
                <c:pt idx="0">
                  <c:v>297.94</c:v>
                </c:pt>
                <c:pt idx="1">
                  <c:v>270</c:v>
                </c:pt>
                <c:pt idx="2">
                  <c:v>292.67</c:v>
                </c:pt>
                <c:pt idx="3">
                  <c:v>299.23</c:v>
                </c:pt>
                <c:pt idx="4">
                  <c:v>303.92</c:v>
                </c:pt>
                <c:pt idx="5">
                  <c:v>297.5</c:v>
                </c:pt>
                <c:pt idx="6">
                  <c:v>299.56</c:v>
                </c:pt>
                <c:pt idx="7">
                  <c:v>302.64</c:v>
                </c:pt>
                <c:pt idx="8">
                  <c:v>303.32</c:v>
                </c:pt>
                <c:pt idx="9">
                  <c:v>293.25</c:v>
                </c:pt>
              </c:numCache>
            </c:numRef>
          </c:val>
          <c:smooth val="0"/>
          <c:extLst>
            <c:ext xmlns:c16="http://schemas.microsoft.com/office/drawing/2014/chart" uri="{C3380CC4-5D6E-409C-BE32-E72D297353CC}">
              <c16:uniqueId val="{00000001-B2E6-4609-8899-E89C3C7C2916}"/>
            </c:ext>
          </c:extLst>
        </c:ser>
        <c:ser>
          <c:idx val="2"/>
          <c:order val="2"/>
          <c:tx>
            <c:strRef>
              <c:f>'Cotations_cereales '!$C$30</c:f>
              <c:strCache>
                <c:ptCount val="1"/>
                <c:pt idx="0">
                  <c:v>2023-2024</c:v>
                </c:pt>
              </c:strCache>
            </c:strRef>
          </c:tx>
          <c:spPr>
            <a:ln w="25400">
              <a:solidFill>
                <a:srgbClr val="663300"/>
              </a:solidFill>
              <a:prstDash val="solid"/>
            </a:ln>
          </c:spPr>
          <c:marker>
            <c:symbol val="none"/>
          </c:marker>
          <c:cat>
            <c:strRef>
              <c:f>'Cotations_cereales '!$A$32:$A$43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 '!$C$32:$C$43</c:f>
              <c:numCache>
                <c:formatCode>0.00</c:formatCode>
                <c:ptCount val="12"/>
                <c:pt idx="0">
                  <c:v>369.7</c:v>
                </c:pt>
                <c:pt idx="1">
                  <c:v>426.25</c:v>
                </c:pt>
                <c:pt idx="2">
                  <c:v>389.75</c:v>
                </c:pt>
                <c:pt idx="3">
                  <c:v>392.67</c:v>
                </c:pt>
                <c:pt idx="4">
                  <c:v>376.92</c:v>
                </c:pt>
                <c:pt idx="5">
                  <c:v>358.67</c:v>
                </c:pt>
                <c:pt idx="6">
                  <c:v>357.4</c:v>
                </c:pt>
                <c:pt idx="7">
                  <c:v>349.38</c:v>
                </c:pt>
                <c:pt idx="8">
                  <c:v>320.5</c:v>
                </c:pt>
                <c:pt idx="9">
                  <c:v>312.5</c:v>
                </c:pt>
                <c:pt idx="10">
                  <c:v>332.5</c:v>
                </c:pt>
                <c:pt idx="11">
                  <c:v>314.45</c:v>
                </c:pt>
              </c:numCache>
            </c:numRef>
          </c:val>
          <c:smooth val="0"/>
          <c:extLst>
            <c:ext xmlns:c16="http://schemas.microsoft.com/office/drawing/2014/chart" uri="{C3380CC4-5D6E-409C-BE32-E72D297353CC}">
              <c16:uniqueId val="{00000002-B2E6-4609-8899-E89C3C7C2916}"/>
            </c:ext>
          </c:extLst>
        </c:ser>
        <c:dLbls>
          <c:showLegendKey val="0"/>
          <c:showVal val="0"/>
          <c:showCatName val="0"/>
          <c:showSerName val="0"/>
          <c:showPercent val="0"/>
          <c:showBubbleSize val="0"/>
        </c:dLbls>
        <c:smooth val="0"/>
        <c:axId val="1945082735"/>
        <c:axId val="1"/>
      </c:lineChart>
      <c:catAx>
        <c:axId val="1945082735"/>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5.8731128928518644E-2"/>
              <c:y val="6.35633311793472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6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2735"/>
        <c:crossesAt val="1"/>
        <c:crossBetween val="midCat"/>
        <c:majorUnit val="10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colza</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49680693928"/>
          <c:y val="0.18775867342549726"/>
          <c:w val="0.78475682205600306"/>
          <c:h val="0.52289303467697268"/>
        </c:manualLayout>
      </c:layout>
      <c:lineChart>
        <c:grouping val="standard"/>
        <c:varyColors val="0"/>
        <c:ser>
          <c:idx val="0"/>
          <c:order val="0"/>
          <c:tx>
            <c:strRef>
              <c:f>Cotations_oleoproteagineux!$B$9</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Cotations_oleoproteagineux!$B$10:$B$22</c15:sqref>
                  </c15:fullRef>
                </c:ext>
              </c:extLst>
              <c:f>Cotations_oleoproteagineux!$B$11:$B$22</c:f>
              <c:numCache>
                <c:formatCode>0.00</c:formatCode>
                <c:ptCount val="12"/>
                <c:pt idx="0">
                  <c:v>479.3</c:v>
                </c:pt>
                <c:pt idx="1">
                  <c:v>478.5</c:v>
                </c:pt>
                <c:pt idx="2">
                  <c:v>486.2</c:v>
                </c:pt>
                <c:pt idx="3">
                  <c:v>501.5</c:v>
                </c:pt>
                <c:pt idx="4">
                  <c:v>511</c:v>
                </c:pt>
                <c:pt idx="5">
                  <c:v>498.9</c:v>
                </c:pt>
                <c:pt idx="6">
                  <c:v>509.7</c:v>
                </c:pt>
                <c:pt idx="7">
                  <c:v>507.3</c:v>
                </c:pt>
                <c:pt idx="8">
                  <c:v>582.29999999999995</c:v>
                </c:pt>
                <c:pt idx="9">
                  <c:v>548.79999999999995</c:v>
                </c:pt>
                <c:pt idx="10">
                  <c:v>524.1</c:v>
                </c:pt>
                <c:pt idx="11">
                  <c:v>501.6</c:v>
                </c:pt>
              </c:numCache>
            </c:numRef>
          </c:val>
          <c:smooth val="0"/>
          <c:extLst>
            <c:ext xmlns:c16="http://schemas.microsoft.com/office/drawing/2014/chart" uri="{C3380CC4-5D6E-409C-BE32-E72D297353CC}">
              <c16:uniqueId val="{00000000-05FC-4155-81F3-C7776C8B6244}"/>
            </c:ext>
          </c:extLst>
        </c:ser>
        <c:ser>
          <c:idx val="1"/>
          <c:order val="1"/>
          <c:tx>
            <c:strRef>
              <c:f>Cotations_oleoproteagineux!$C$9</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Cotations_oleoproteagineux!$C$10:$C$22</c15:sqref>
                  </c15:fullRef>
                </c:ext>
              </c:extLst>
              <c:f>Cotations_oleoproteagineux!$C$11:$C$22</c:f>
              <c:numCache>
                <c:formatCode>0.00</c:formatCode>
                <c:ptCount val="12"/>
                <c:pt idx="0">
                  <c:v>471.17</c:v>
                </c:pt>
                <c:pt idx="1">
                  <c:v>453</c:v>
                </c:pt>
                <c:pt idx="2">
                  <c:v>458</c:v>
                </c:pt>
                <c:pt idx="3">
                  <c:v>437.38</c:v>
                </c:pt>
                <c:pt idx="4">
                  <c:v>438</c:v>
                </c:pt>
                <c:pt idx="5">
                  <c:v>428</c:v>
                </c:pt>
                <c:pt idx="6">
                  <c:v>423.125</c:v>
                </c:pt>
                <c:pt idx="7">
                  <c:v>413.6</c:v>
                </c:pt>
                <c:pt idx="8">
                  <c:v>433.5</c:v>
                </c:pt>
                <c:pt idx="9">
                  <c:v>446.88</c:v>
                </c:pt>
                <c:pt idx="10">
                  <c:v>475.67</c:v>
                </c:pt>
                <c:pt idx="11">
                  <c:v>457.17</c:v>
                </c:pt>
              </c:numCache>
            </c:numRef>
          </c:val>
          <c:smooth val="0"/>
          <c:extLst>
            <c:ext xmlns:c16="http://schemas.microsoft.com/office/drawing/2014/chart" uri="{C3380CC4-5D6E-409C-BE32-E72D297353CC}">
              <c16:uniqueId val="{00000001-05FC-4155-81F3-C7776C8B6244}"/>
            </c:ext>
          </c:extLst>
        </c:ser>
        <c:ser>
          <c:idx val="2"/>
          <c:order val="2"/>
          <c:tx>
            <c:strRef>
              <c:f>Cotations_oleoproteagineux!$D$9</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Cotations_oleoproteagineux!$A$10:$A$22</c15:sqref>
                  </c15:fullRef>
                </c:ext>
              </c:extLst>
              <c:f>Cotations_oleoproteagineux!$A$11:$A$22</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Cotations_oleoproteagineux!$D$10:$D$22</c15:sqref>
                  </c15:fullRef>
                </c:ext>
              </c:extLst>
              <c:f>Cotations_oleoproteagineux!$D$11:$D$22</c:f>
              <c:numCache>
                <c:formatCode>0.00</c:formatCode>
                <c:ptCount val="12"/>
                <c:pt idx="0">
                  <c:v>479</c:v>
                </c:pt>
                <c:pt idx="1">
                  <c:v>461.5</c:v>
                </c:pt>
                <c:pt idx="2">
                  <c:v>469.81</c:v>
                </c:pt>
                <c:pt idx="3">
                  <c:v>498.2</c:v>
                </c:pt>
                <c:pt idx="4">
                  <c:v>520.38</c:v>
                </c:pt>
                <c:pt idx="5">
                  <c:v>522.33333333333337</c:v>
                </c:pt>
                <c:pt idx="6">
                  <c:v>525.625</c:v>
                </c:pt>
                <c:pt idx="7">
                  <c:v>523.25</c:v>
                </c:pt>
                <c:pt idx="8">
                  <c:v>493.75</c:v>
                </c:pt>
                <c:pt idx="9">
                  <c:v>493.88</c:v>
                </c:pt>
              </c:numCache>
            </c:numRef>
          </c:val>
          <c:smooth val="0"/>
          <c:extLst>
            <c:ext xmlns:c16="http://schemas.microsoft.com/office/drawing/2014/chart" uri="{C3380CC4-5D6E-409C-BE32-E72D297353CC}">
              <c16:uniqueId val="{00000002-05FC-4155-81F3-C7776C8B6244}"/>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11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r"/>
      <c:layout>
        <c:manualLayout>
          <c:xMode val="edge"/>
          <c:yMode val="edge"/>
          <c:x val="0.10881544436724609"/>
          <c:y val="0.86322133100982901"/>
          <c:w val="0.80852814240153048"/>
          <c:h val="0.13677866899017102"/>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tournesol</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Cotations_oleoproteagineux!$B$27</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Cotations_oleoproteagineux!$B$28:$B$40</c15:sqref>
                  </c15:fullRef>
                </c:ext>
              </c:extLst>
              <c:f>Cotations_oleoproteagineux!$B$29:$B$40</c:f>
              <c:numCache>
                <c:formatCode>0.00</c:formatCode>
                <c:ptCount val="12"/>
                <c:pt idx="0">
                  <c:v>443.3</c:v>
                </c:pt>
                <c:pt idx="1">
                  <c:v>450.5</c:v>
                </c:pt>
                <c:pt idx="2">
                  <c:v>448.1</c:v>
                </c:pt>
                <c:pt idx="3">
                  <c:v>477.4</c:v>
                </c:pt>
                <c:pt idx="4">
                  <c:v>489.6</c:v>
                </c:pt>
                <c:pt idx="5">
                  <c:v>478.2</c:v>
                </c:pt>
                <c:pt idx="6">
                  <c:v>486</c:v>
                </c:pt>
                <c:pt idx="7">
                  <c:v>490.4</c:v>
                </c:pt>
                <c:pt idx="8">
                  <c:v>575.79999999999995</c:v>
                </c:pt>
                <c:pt idx="9">
                  <c:v>502.3</c:v>
                </c:pt>
                <c:pt idx="10">
                  <c:v>505.2</c:v>
                </c:pt>
                <c:pt idx="11">
                  <c:v>472.7</c:v>
                </c:pt>
              </c:numCache>
            </c:numRef>
          </c:val>
          <c:smooth val="0"/>
          <c:extLst>
            <c:ext xmlns:c16="http://schemas.microsoft.com/office/drawing/2014/chart" uri="{C3380CC4-5D6E-409C-BE32-E72D297353CC}">
              <c16:uniqueId val="{00000000-9A0C-49B6-80A9-FB06F683E9B0}"/>
            </c:ext>
          </c:extLst>
        </c:ser>
        <c:ser>
          <c:idx val="1"/>
          <c:order val="1"/>
          <c:tx>
            <c:strRef>
              <c:f>Cotations_oleoproteagineux!$C$27</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Cotations_oleoproteagineux!$C$28:$C$40</c15:sqref>
                  </c15:fullRef>
                </c:ext>
              </c:extLst>
              <c:f>Cotations_oleoproteagineux!$C$29:$C$40</c:f>
              <c:numCache>
                <c:formatCode>0.00</c:formatCode>
                <c:ptCount val="12"/>
                <c:pt idx="0">
                  <c:v>466.67</c:v>
                </c:pt>
                <c:pt idx="1">
                  <c:v>441.67</c:v>
                </c:pt>
                <c:pt idx="2">
                  <c:v>418.13</c:v>
                </c:pt>
                <c:pt idx="3">
                  <c:v>406.25</c:v>
                </c:pt>
                <c:pt idx="4">
                  <c:v>417.5</c:v>
                </c:pt>
                <c:pt idx="5">
                  <c:v>422.5</c:v>
                </c:pt>
                <c:pt idx="6">
                  <c:v>406.25</c:v>
                </c:pt>
                <c:pt idx="7">
                  <c:v>398</c:v>
                </c:pt>
                <c:pt idx="8">
                  <c:v>405</c:v>
                </c:pt>
                <c:pt idx="9">
                  <c:v>411.88</c:v>
                </c:pt>
                <c:pt idx="10">
                  <c:v>439.17</c:v>
                </c:pt>
                <c:pt idx="11">
                  <c:v>441.67</c:v>
                </c:pt>
              </c:numCache>
            </c:numRef>
          </c:val>
          <c:smooth val="0"/>
          <c:extLst>
            <c:ext xmlns:c16="http://schemas.microsoft.com/office/drawing/2014/chart" uri="{C3380CC4-5D6E-409C-BE32-E72D297353CC}">
              <c16:uniqueId val="{00000001-9A0C-49B6-80A9-FB06F683E9B0}"/>
            </c:ext>
          </c:extLst>
        </c:ser>
        <c:ser>
          <c:idx val="2"/>
          <c:order val="2"/>
          <c:tx>
            <c:strRef>
              <c:f>Cotations_oleoproteagineux!$D$27</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Cotations_oleoproteagineux!$A$28:$A$40</c15:sqref>
                  </c15:fullRef>
                </c:ext>
              </c:extLst>
              <c:f>Cotations_oleoproteagineux!$A$29:$A$40</c:f>
              <c:strCache>
                <c:ptCount val="12"/>
                <c:pt idx="0">
                  <c:v>juillet</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extLst>
                <c:ext xmlns:c15="http://schemas.microsoft.com/office/drawing/2012/chart" uri="{02D57815-91ED-43cb-92C2-25804820EDAC}">
                  <c15:fullRef>
                    <c15:sqref>Cotations_oleoproteagineux!$D$28:$D$40</c15:sqref>
                  </c15:fullRef>
                </c:ext>
              </c:extLst>
              <c:f>Cotations_oleoproteagineux!$D$29:$D$40</c:f>
              <c:numCache>
                <c:formatCode>0.00</c:formatCode>
                <c:ptCount val="12"/>
                <c:pt idx="0">
                  <c:v>448.13</c:v>
                </c:pt>
                <c:pt idx="1">
                  <c:v>464.17</c:v>
                </c:pt>
                <c:pt idx="2">
                  <c:v>467.5</c:v>
                </c:pt>
                <c:pt idx="3">
                  <c:v>536.25</c:v>
                </c:pt>
                <c:pt idx="4">
                  <c:v>553.75</c:v>
                </c:pt>
                <c:pt idx="5">
                  <c:v>538.33333333333337</c:v>
                </c:pt>
                <c:pt idx="6">
                  <c:v>533.75</c:v>
                </c:pt>
                <c:pt idx="7">
                  <c:v>538.75</c:v>
                </c:pt>
                <c:pt idx="9">
                  <c:v>457.5</c:v>
                </c:pt>
              </c:numCache>
            </c:numRef>
          </c:val>
          <c:smooth val="0"/>
          <c:extLst>
            <c:ext xmlns:c16="http://schemas.microsoft.com/office/drawing/2014/chart" uri="{C3380CC4-5D6E-409C-BE32-E72D297353CC}">
              <c16:uniqueId val="{00000002-9A0C-49B6-80A9-FB06F683E9B0}"/>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9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Evolution des surfaces de blé en Occitanie</a:t>
            </a:r>
          </a:p>
        </c:rich>
      </c:tx>
      <c:overlay val="0"/>
      <c:spPr>
        <a:noFill/>
        <a:ln w="25400">
          <a:noFill/>
        </a:ln>
      </c:spPr>
    </c:title>
    <c:autoTitleDeleted val="0"/>
    <c:plotArea>
      <c:layout>
        <c:manualLayout>
          <c:layoutTarget val="inner"/>
          <c:xMode val="edge"/>
          <c:yMode val="edge"/>
          <c:x val="0.14242743158182183"/>
          <c:y val="0.1156879643775871"/>
          <c:w val="0.82950174747372851"/>
          <c:h val="0.60684928376490255"/>
        </c:manualLayout>
      </c:layout>
      <c:lineChart>
        <c:grouping val="standard"/>
        <c:varyColors val="0"/>
        <c:ser>
          <c:idx val="0"/>
          <c:order val="0"/>
          <c:tx>
            <c:strRef>
              <c:f>'Evol.sole-régionale_Blés '!$A$11</c:f>
              <c:strCache>
                <c:ptCount val="1"/>
                <c:pt idx="0">
                  <c:v>Blé tendre</c:v>
                </c:pt>
              </c:strCache>
            </c:strRef>
          </c:tx>
          <c:spPr>
            <a:ln w="25400">
              <a:solidFill>
                <a:srgbClr val="804C19"/>
              </a:solidFill>
              <a:prstDash val="solid"/>
            </a:ln>
          </c:spPr>
          <c:marker>
            <c:symbol val="none"/>
          </c:marker>
          <c:cat>
            <c:numRef>
              <c:f>'Evol.sole-régionale_Blés '!$B$10:$Z$10</c:f>
              <c:numCache>
                <c:formatCode>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pt idx="24" formatCode="0">
                  <c:v>2024</c:v>
                </c:pt>
              </c:numCache>
            </c:numRef>
          </c:cat>
          <c:val>
            <c:numRef>
              <c:f>'Evol.sole-régionale_Blés '!$B$11:$Z$11</c:f>
              <c:numCache>
                <c:formatCode>#\ ##0\ </c:formatCode>
                <c:ptCount val="25"/>
                <c:pt idx="0">
                  <c:v>235.54</c:v>
                </c:pt>
                <c:pt idx="1">
                  <c:v>216.422</c:v>
                </c:pt>
                <c:pt idx="2">
                  <c:v>227.13</c:v>
                </c:pt>
                <c:pt idx="3">
                  <c:v>184.06</c:v>
                </c:pt>
                <c:pt idx="4">
                  <c:v>221.899</c:v>
                </c:pt>
                <c:pt idx="5">
                  <c:v>204.197</c:v>
                </c:pt>
                <c:pt idx="6">
                  <c:v>213.56</c:v>
                </c:pt>
                <c:pt idx="7">
                  <c:v>215.636</c:v>
                </c:pt>
                <c:pt idx="8">
                  <c:v>243.68899999999999</c:v>
                </c:pt>
                <c:pt idx="9">
                  <c:v>195.345</c:v>
                </c:pt>
                <c:pt idx="10">
                  <c:v>239.19900000000001</c:v>
                </c:pt>
                <c:pt idx="11">
                  <c:v>243.29599999999999</c:v>
                </c:pt>
                <c:pt idx="12">
                  <c:v>258.57299999999998</c:v>
                </c:pt>
                <c:pt idx="13">
                  <c:v>285.07799999999997</c:v>
                </c:pt>
                <c:pt idx="14" formatCode="#,##0">
                  <c:v>296</c:v>
                </c:pt>
                <c:pt idx="15" formatCode="#,##0">
                  <c:v>294</c:v>
                </c:pt>
                <c:pt idx="16" formatCode="#,##0">
                  <c:v>278</c:v>
                </c:pt>
                <c:pt idx="17" formatCode="#,##0">
                  <c:v>265</c:v>
                </c:pt>
                <c:pt idx="18" formatCode="#,##0">
                  <c:v>268</c:v>
                </c:pt>
                <c:pt idx="19" formatCode="#,##0">
                  <c:v>287</c:v>
                </c:pt>
                <c:pt idx="20" formatCode="#,##0">
                  <c:v>222</c:v>
                </c:pt>
                <c:pt idx="21" formatCode="#,##0">
                  <c:v>277.5</c:v>
                </c:pt>
                <c:pt idx="22" formatCode="0">
                  <c:v>244</c:v>
                </c:pt>
                <c:pt idx="23" formatCode="0">
                  <c:v>268</c:v>
                </c:pt>
                <c:pt idx="24" formatCode="0">
                  <c:v>213</c:v>
                </c:pt>
              </c:numCache>
            </c:numRef>
          </c:val>
          <c:smooth val="0"/>
          <c:extLst>
            <c:ext xmlns:c16="http://schemas.microsoft.com/office/drawing/2014/chart" uri="{C3380CC4-5D6E-409C-BE32-E72D297353CC}">
              <c16:uniqueId val="{00000000-745E-4D14-8816-2CB7C7789219}"/>
            </c:ext>
          </c:extLst>
        </c:ser>
        <c:ser>
          <c:idx val="1"/>
          <c:order val="1"/>
          <c:tx>
            <c:strRef>
              <c:f>'Evol.sole-régionale_Blés '!$A$12</c:f>
              <c:strCache>
                <c:ptCount val="1"/>
                <c:pt idx="0">
                  <c:v>Blé dur</c:v>
                </c:pt>
              </c:strCache>
            </c:strRef>
          </c:tx>
          <c:marker>
            <c:symbol val="none"/>
          </c:marker>
          <c:cat>
            <c:numRef>
              <c:f>'Evol.sole-régionale_Blés '!$B$10:$Z$10</c:f>
              <c:numCache>
                <c:formatCode>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42737</c:v>
                </c:pt>
                <c:pt idx="18">
                  <c:v>43103</c:v>
                </c:pt>
                <c:pt idx="19">
                  <c:v>43468</c:v>
                </c:pt>
                <c:pt idx="20">
                  <c:v>43832</c:v>
                </c:pt>
                <c:pt idx="21" formatCode="@">
                  <c:v>2021</c:v>
                </c:pt>
                <c:pt idx="22" formatCode="0">
                  <c:v>2022</c:v>
                </c:pt>
                <c:pt idx="23" formatCode="0">
                  <c:v>2023</c:v>
                </c:pt>
                <c:pt idx="24" formatCode="0">
                  <c:v>2024</c:v>
                </c:pt>
              </c:numCache>
            </c:numRef>
          </c:cat>
          <c:val>
            <c:numRef>
              <c:f>'Evol.sole-régionale_Blés '!$B$12:$Z$12</c:f>
              <c:numCache>
                <c:formatCode>#\ ##0\ </c:formatCode>
                <c:ptCount val="25"/>
                <c:pt idx="0">
                  <c:v>176.941</c:v>
                </c:pt>
                <c:pt idx="1">
                  <c:v>172.572</c:v>
                </c:pt>
                <c:pt idx="2">
                  <c:v>187.00700000000001</c:v>
                </c:pt>
                <c:pt idx="3">
                  <c:v>184.81800000000001</c:v>
                </c:pt>
                <c:pt idx="4">
                  <c:v>217.56299999999999</c:v>
                </c:pt>
                <c:pt idx="5">
                  <c:v>229.52</c:v>
                </c:pt>
                <c:pt idx="6">
                  <c:v>209.15100000000001</c:v>
                </c:pt>
                <c:pt idx="7">
                  <c:v>212.74600000000001</c:v>
                </c:pt>
                <c:pt idx="8">
                  <c:v>204.92</c:v>
                </c:pt>
                <c:pt idx="9">
                  <c:v>179.42500000000001</c:v>
                </c:pt>
                <c:pt idx="10">
                  <c:v>203.59700000000001</c:v>
                </c:pt>
                <c:pt idx="11">
                  <c:v>172.60400000000001</c:v>
                </c:pt>
                <c:pt idx="12">
                  <c:v>181.43700000000001</c:v>
                </c:pt>
                <c:pt idx="13">
                  <c:v>144.184</c:v>
                </c:pt>
                <c:pt idx="14" formatCode="#,##0">
                  <c:v>113.7</c:v>
                </c:pt>
                <c:pt idx="15" formatCode="#,##0">
                  <c:v>129</c:v>
                </c:pt>
                <c:pt idx="16" formatCode="#,##0">
                  <c:v>149</c:v>
                </c:pt>
                <c:pt idx="17" formatCode="#,##0">
                  <c:v>142</c:v>
                </c:pt>
                <c:pt idx="18" formatCode="#,##0">
                  <c:v>139</c:v>
                </c:pt>
                <c:pt idx="19" formatCode="#,##0">
                  <c:v>88</c:v>
                </c:pt>
                <c:pt idx="20" formatCode="#,##0">
                  <c:v>85</c:v>
                </c:pt>
                <c:pt idx="21" formatCode="#,##0">
                  <c:v>95.5</c:v>
                </c:pt>
                <c:pt idx="22" formatCode="0">
                  <c:v>85.4</c:v>
                </c:pt>
                <c:pt idx="23" formatCode="0">
                  <c:v>86</c:v>
                </c:pt>
                <c:pt idx="24" formatCode="0">
                  <c:v>76</c:v>
                </c:pt>
              </c:numCache>
            </c:numRef>
          </c:val>
          <c:smooth val="0"/>
          <c:extLst>
            <c:ext xmlns:c16="http://schemas.microsoft.com/office/drawing/2014/chart" uri="{C3380CC4-5D6E-409C-BE32-E72D297353CC}">
              <c16:uniqueId val="{00000001-745E-4D14-8816-2CB7C7789219}"/>
            </c:ext>
          </c:extLst>
        </c:ser>
        <c:dLbls>
          <c:showLegendKey val="0"/>
          <c:showVal val="0"/>
          <c:showCatName val="0"/>
          <c:showSerName val="0"/>
          <c:showPercent val="0"/>
          <c:showBubbleSize val="0"/>
        </c:dLbls>
        <c:smooth val="0"/>
        <c:axId val="1945084399"/>
        <c:axId val="1"/>
      </c:lineChart>
      <c:catAx>
        <c:axId val="1945084399"/>
        <c:scaling>
          <c:orientation val="minMax"/>
        </c:scaling>
        <c:delete val="0"/>
        <c:axPos val="b"/>
        <c:numFmt formatCode="yyyy" sourceLinked="1"/>
        <c:majorTickMark val="out"/>
        <c:minorTickMark val="out"/>
        <c:tickLblPos val="nextTo"/>
        <c:spPr>
          <a:ln w="25400">
            <a:solidFill>
              <a:srgbClr val="B3B3B3"/>
            </a:solidFill>
            <a:prstDash val="solid"/>
          </a:ln>
        </c:spPr>
        <c:txPr>
          <a:bodyPr rot="-3660000" vert="horz"/>
          <a:lstStyle/>
          <a:p>
            <a:pPr>
              <a:defRPr sz="800" b="0" i="0" u="none" strike="noStrike" baseline="0">
                <a:solidFill>
                  <a:srgbClr val="000000"/>
                </a:solidFill>
                <a:latin typeface="Arial"/>
                <a:ea typeface="Arial"/>
                <a:cs typeface="Arial"/>
              </a:defRPr>
            </a:pPr>
            <a:endParaRPr lang="en-US"/>
          </a:p>
        </c:txPr>
        <c:crossAx val="1"/>
        <c:crossesAt val="0"/>
        <c:auto val="0"/>
        <c:lblAlgn val="ctr"/>
        <c:lblOffset val="100"/>
        <c:tickLblSkip val="1"/>
        <c:tickMarkSkip val="2"/>
        <c:noMultiLvlLbl val="1"/>
      </c:catAx>
      <c:valAx>
        <c:axId val="1"/>
        <c:scaling>
          <c:orientation val="minMax"/>
          <c:max val="350"/>
          <c:min val="50"/>
        </c:scaling>
        <c:delete val="0"/>
        <c:axPos val="l"/>
        <c:majorGridlines>
          <c:spPr>
            <a:ln w="25400">
              <a:solidFill>
                <a:srgbClr val="B3B3B3"/>
              </a:solidFill>
              <a:prstDash val="solid"/>
            </a:ln>
          </c:spPr>
        </c:majorGridlines>
        <c:title>
          <c:tx>
            <c:rich>
              <a:bodyPr/>
              <a:lstStyle/>
              <a:p>
                <a:pPr>
                  <a:defRPr/>
                </a:pPr>
                <a:r>
                  <a:rPr lang="en-US"/>
                  <a:t>Surface (Milliers d'hectares)</a:t>
                </a:r>
              </a:p>
            </c:rich>
          </c:tx>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4399"/>
        <c:crosses val="autoZero"/>
        <c:crossBetween val="midCat"/>
        <c:majorUnit val="30"/>
        <c:minorUnit val="15"/>
      </c:valAx>
      <c:spPr>
        <a:noFill/>
        <a:ln w="3175">
          <a:solidFill>
            <a:srgbClr val="B3B3B3"/>
          </a:solidFill>
          <a:prstDash val="solid"/>
        </a:ln>
      </c:spPr>
    </c:plotArea>
    <c:legend>
      <c:legendPos val="r"/>
      <c:layout>
        <c:manualLayout>
          <c:xMode val="edge"/>
          <c:yMode val="edge"/>
          <c:x val="0"/>
          <c:y val="0.85243141249134902"/>
          <c:w val="0.20735485686304711"/>
          <c:h val="0.1467709119415169"/>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Evolution des surfaces de</a:t>
            </a:r>
            <a:r>
              <a:rPr lang="en-GB" b="1" baseline="0"/>
              <a:t> blé dur Occitanie </a:t>
            </a:r>
            <a:r>
              <a:rPr lang="en-GB" baseline="0"/>
              <a:t>(Hectares)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'Evol.sole-régionale_Blés '!$A$52</c:f>
              <c:strCache>
                <c:ptCount val="1"/>
                <c:pt idx="0">
                  <c:v>Surface</c:v>
                </c:pt>
              </c:strCache>
            </c:strRef>
          </c:tx>
          <c:spPr>
            <a:solidFill>
              <a:schemeClr val="accent2"/>
            </a:solidFill>
            <a:ln>
              <a:noFill/>
            </a:ln>
            <a:effectLst/>
          </c:spPr>
          <c:invertIfNegative val="0"/>
          <c:cat>
            <c:numRef>
              <c:f>'Evol.sole-régionale_Blés '!$B$51:$G$51</c:f>
              <c:numCache>
                <c:formatCode>General</c:formatCode>
                <c:ptCount val="6"/>
                <c:pt idx="0">
                  <c:v>2019</c:v>
                </c:pt>
                <c:pt idx="1">
                  <c:v>2020</c:v>
                </c:pt>
                <c:pt idx="2">
                  <c:v>2021</c:v>
                </c:pt>
                <c:pt idx="3">
                  <c:v>2022</c:v>
                </c:pt>
                <c:pt idx="4">
                  <c:v>2023</c:v>
                </c:pt>
                <c:pt idx="5">
                  <c:v>2024</c:v>
                </c:pt>
              </c:numCache>
            </c:numRef>
          </c:cat>
          <c:val>
            <c:numRef>
              <c:f>'Evol.sole-régionale_Blés '!$B$52:$G$52</c:f>
              <c:numCache>
                <c:formatCode>#\ ##0\ </c:formatCode>
                <c:ptCount val="6"/>
                <c:pt idx="0">
                  <c:v>87570</c:v>
                </c:pt>
                <c:pt idx="1">
                  <c:v>85215</c:v>
                </c:pt>
                <c:pt idx="2">
                  <c:v>95522</c:v>
                </c:pt>
                <c:pt idx="3">
                  <c:v>85425</c:v>
                </c:pt>
                <c:pt idx="4">
                  <c:v>85900</c:v>
                </c:pt>
                <c:pt idx="5" formatCode="#,##0">
                  <c:v>76080</c:v>
                </c:pt>
              </c:numCache>
            </c:numRef>
          </c:val>
          <c:extLst>
            <c:ext xmlns:c16="http://schemas.microsoft.com/office/drawing/2014/chart" uri="{C3380CC4-5D6E-409C-BE32-E72D297353CC}">
              <c16:uniqueId val="{00000000-FC95-4955-B7D3-47B58BE1E65E}"/>
            </c:ext>
          </c:extLst>
        </c:ser>
        <c:dLbls>
          <c:showLegendKey val="0"/>
          <c:showVal val="0"/>
          <c:showCatName val="0"/>
          <c:showSerName val="0"/>
          <c:showPercent val="0"/>
          <c:showBubbleSize val="0"/>
        </c:dLbls>
        <c:gapWidth val="150"/>
        <c:axId val="232036944"/>
        <c:axId val="232034864"/>
        <c:extLst>
          <c:ext xmlns:c15="http://schemas.microsoft.com/office/drawing/2012/chart" uri="{02D57815-91ED-43cb-92C2-25804820EDAC}">
            <c15:filteredBarSeries>
              <c15:ser>
                <c:idx val="0"/>
                <c:order val="0"/>
                <c:tx>
                  <c:strRef>
                    <c:extLst>
                      <c:ext uri="{02D57815-91ED-43cb-92C2-25804820EDAC}">
                        <c15:formulaRef>
                          <c15:sqref>'Evol.sole-régionale_Blés '!$A$51</c15:sqref>
                        </c15:formulaRef>
                      </c:ext>
                    </c:extLst>
                    <c:strCache>
                      <c:ptCount val="1"/>
                      <c:pt idx="0">
                        <c:v>Année</c:v>
                      </c:pt>
                    </c:strCache>
                  </c:strRef>
                </c:tx>
                <c:spPr>
                  <a:solidFill>
                    <a:schemeClr val="accent1"/>
                  </a:solidFill>
                  <a:ln>
                    <a:noFill/>
                  </a:ln>
                  <a:effectLst/>
                </c:spPr>
                <c:invertIfNegative val="0"/>
                <c:cat>
                  <c:numRef>
                    <c:extLst>
                      <c:ext uri="{02D57815-91ED-43cb-92C2-25804820EDAC}">
                        <c15:formulaRef>
                          <c15:sqref>'Evol.sole-régionale_Blés '!$B$51:$G$51</c15:sqref>
                        </c15:formulaRef>
                      </c:ext>
                    </c:extLst>
                    <c:numCache>
                      <c:formatCode>General</c:formatCode>
                      <c:ptCount val="6"/>
                      <c:pt idx="0">
                        <c:v>2019</c:v>
                      </c:pt>
                      <c:pt idx="1">
                        <c:v>2020</c:v>
                      </c:pt>
                      <c:pt idx="2">
                        <c:v>2021</c:v>
                      </c:pt>
                      <c:pt idx="3">
                        <c:v>2022</c:v>
                      </c:pt>
                      <c:pt idx="4">
                        <c:v>2023</c:v>
                      </c:pt>
                      <c:pt idx="5">
                        <c:v>2024</c:v>
                      </c:pt>
                    </c:numCache>
                  </c:numRef>
                </c:cat>
                <c:val>
                  <c:numRef>
                    <c:extLst>
                      <c:ext uri="{02D57815-91ED-43cb-92C2-25804820EDAC}">
                        <c15:formulaRef>
                          <c15:sqref>'Evol.sole-régionale_Blés '!$B$51:$G$51</c15:sqref>
                        </c15:formulaRef>
                      </c:ext>
                    </c:extLst>
                    <c:numCache>
                      <c:formatCode>General</c:formatCode>
                      <c:ptCount val="6"/>
                      <c:pt idx="0">
                        <c:v>2019</c:v>
                      </c:pt>
                      <c:pt idx="1">
                        <c:v>2020</c:v>
                      </c:pt>
                      <c:pt idx="2">
                        <c:v>2021</c:v>
                      </c:pt>
                      <c:pt idx="3">
                        <c:v>2022</c:v>
                      </c:pt>
                      <c:pt idx="4">
                        <c:v>2023</c:v>
                      </c:pt>
                      <c:pt idx="5">
                        <c:v>2024</c:v>
                      </c:pt>
                    </c:numCache>
                  </c:numRef>
                </c:val>
                <c:extLst>
                  <c:ext xmlns:c16="http://schemas.microsoft.com/office/drawing/2014/chart" uri="{C3380CC4-5D6E-409C-BE32-E72D297353CC}">
                    <c16:uniqueId val="{00000002-FC95-4955-B7D3-47B58BE1E65E}"/>
                  </c:ext>
                </c:extLst>
              </c15:ser>
            </c15:filteredBarSeries>
          </c:ext>
        </c:extLst>
      </c:barChart>
      <c:lineChart>
        <c:grouping val="standard"/>
        <c:varyColors val="0"/>
        <c:ser>
          <c:idx val="2"/>
          <c:order val="2"/>
          <c:tx>
            <c:strRef>
              <c:f>'Evol.sole-régionale_Blés '!$A$53</c:f>
              <c:strCache>
                <c:ptCount val="1"/>
                <c:pt idx="0">
                  <c:v>Moyenne 2019-2023</c:v>
                </c:pt>
              </c:strCache>
            </c:strRef>
          </c:tx>
          <c:spPr>
            <a:ln w="25400" cap="rnd">
              <a:solidFill>
                <a:schemeClr val="accent3"/>
              </a:solidFill>
              <a:prstDash val="dash"/>
              <a:round/>
            </a:ln>
            <a:effectLst/>
          </c:spPr>
          <c:marker>
            <c:symbol val="none"/>
          </c:marker>
          <c:val>
            <c:numRef>
              <c:f>'Evol.sole-régionale_Blés '!$B$53:$G$53</c:f>
              <c:numCache>
                <c:formatCode>#\ ##0\ </c:formatCode>
                <c:ptCount val="6"/>
                <c:pt idx="0">
                  <c:v>87926.399999999994</c:v>
                </c:pt>
                <c:pt idx="1">
                  <c:v>87926.399999999994</c:v>
                </c:pt>
                <c:pt idx="2">
                  <c:v>87926.399999999994</c:v>
                </c:pt>
                <c:pt idx="3">
                  <c:v>87926.399999999994</c:v>
                </c:pt>
                <c:pt idx="4">
                  <c:v>87926.399999999994</c:v>
                </c:pt>
                <c:pt idx="5" formatCode="#,##0">
                  <c:v>87926.399999999994</c:v>
                </c:pt>
              </c:numCache>
            </c:numRef>
          </c:val>
          <c:smooth val="0"/>
          <c:extLst>
            <c:ext xmlns:c16="http://schemas.microsoft.com/office/drawing/2014/chart" uri="{C3380CC4-5D6E-409C-BE32-E72D297353CC}">
              <c16:uniqueId val="{00000001-FC95-4955-B7D3-47B58BE1E65E}"/>
            </c:ext>
          </c:extLst>
        </c:ser>
        <c:dLbls>
          <c:showLegendKey val="0"/>
          <c:showVal val="0"/>
          <c:showCatName val="0"/>
          <c:showSerName val="0"/>
          <c:showPercent val="0"/>
          <c:showBubbleSize val="0"/>
        </c:dLbls>
        <c:marker val="1"/>
        <c:smooth val="0"/>
        <c:axId val="232036944"/>
        <c:axId val="232034864"/>
      </c:lineChart>
      <c:catAx>
        <c:axId val="23203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32034864"/>
        <c:crosses val="autoZero"/>
        <c:auto val="1"/>
        <c:lblAlgn val="ctr"/>
        <c:lblOffset val="100"/>
        <c:noMultiLvlLbl val="0"/>
      </c:catAx>
      <c:valAx>
        <c:axId val="232034864"/>
        <c:scaling>
          <c:orientation val="minMax"/>
        </c:scaling>
        <c:delete val="0"/>
        <c:axPos val="l"/>
        <c:majorGridlines>
          <c:spPr>
            <a:ln w="9525" cap="flat" cmpd="sng" algn="ctr">
              <a:solidFill>
                <a:schemeClr val="tx1">
                  <a:lumMod val="15000"/>
                  <a:lumOff val="85000"/>
                </a:schemeClr>
              </a:solidFill>
              <a:round/>
            </a:ln>
            <a:effectLst/>
          </c:spPr>
        </c:majorGridlines>
        <c:numFmt formatCode="#\ ##0\ "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arianne" panose="02000000000000000000" pitchFamily="50" charset="0"/>
                <a:ea typeface="+mn-ea"/>
                <a:cs typeface="+mn-cs"/>
              </a:defRPr>
            </a:pPr>
            <a:endParaRPr lang="en-US"/>
          </a:p>
        </c:txPr>
        <c:crossAx val="23203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25400</xdr:colOff>
      <xdr:row>9</xdr:row>
      <xdr:rowOff>12700</xdr:rowOff>
    </xdr:from>
    <xdr:to>
      <xdr:col>0</xdr:col>
      <xdr:colOff>12071350</xdr:colOff>
      <xdr:row>70</xdr:row>
      <xdr:rowOff>44450</xdr:rowOff>
    </xdr:to>
    <xdr:sp macro="" textlink="">
      <xdr:nvSpPr>
        <xdr:cNvPr id="2" name="ZoneTexte 1"/>
        <xdr:cNvSpPr txBox="1"/>
      </xdr:nvSpPr>
      <xdr:spPr>
        <a:xfrm>
          <a:off x="25400" y="2146300"/>
          <a:ext cx="12045950" cy="12642850"/>
        </a:xfrm>
        <a:prstGeom prst="rect">
          <a:avLst/>
        </a:prstGeom>
        <a:solidFill>
          <a:schemeClr val="lt1"/>
        </a:solidFill>
        <a:ln w="12700" cmpd="sng">
          <a:solidFill>
            <a:srgbClr val="0080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i="0" u="none" strike="noStrike" baseline="0">
              <a:solidFill>
                <a:srgbClr val="008080"/>
              </a:solidFill>
              <a:effectLst/>
              <a:latin typeface="Marianne" panose="02000000000000000000" pitchFamily="50" charset="0"/>
              <a:ea typeface="+mn-ea"/>
              <a:cs typeface="+mn-cs"/>
            </a:rPr>
            <a:t>Méthodologie</a:t>
          </a:r>
          <a:r>
            <a:rPr lang="fr-FR" sz="1400" baseline="0">
              <a:solidFill>
                <a:srgbClr val="008080"/>
              </a:solidFill>
              <a:latin typeface="Marianne" panose="02000000000000000000" pitchFamily="50" charset="0"/>
            </a:rPr>
            <a:t> </a:t>
          </a:r>
        </a:p>
        <a:p>
          <a:endParaRPr lang="fr-FR" sz="1400" baseline="0">
            <a:solidFill>
              <a:srgbClr val="3D9EE7"/>
            </a:solidFill>
            <a:latin typeface="Marianne" panose="02000000000000000000" pitchFamily="50" charset="0"/>
          </a:endParaRPr>
        </a:p>
        <a:p>
          <a:r>
            <a:rPr lang="fr-FR" sz="1100" b="1" i="0" u="none" strike="noStrike" baseline="0">
              <a:solidFill>
                <a:sysClr val="windowText" lastClr="000000"/>
              </a:solidFill>
              <a:effectLst/>
              <a:latin typeface="Marianne" panose="02000000000000000000" pitchFamily="50" charset="0"/>
              <a:ea typeface="+mn-ea"/>
              <a:cs typeface="+mn-cs"/>
            </a:rPr>
            <a:t>DRAAF Occitanie / SRISET -  Estimations précoces de conjoncture en Grandes cultures</a:t>
          </a:r>
        </a:p>
        <a:p>
          <a:endParaRPr lang="fr-FR" sz="1100" b="1"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1) Le calendrier</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Le suivi de la conjoncture en Grandes Cultures de l'année de production N débute en décembre de l'année N-1 (prévisions de semis par culture), et se termine en novembre de l'année N (bilan intermédiaire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estimations sont révisées et publiées tous les mois (à l'exception des mois de janvier et de mars), après la publication officielle des résultats nationaux dont le calendrier est annoncé sur le site Agreste (rubrique Conjoncture Infos rapides / Calendrier de parution), généralement à partir du 10 du mois.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estimations qui ne concernent que les céréales d’hiver (blés, seigle, orge, avoine, triticale) et le colza, ne portent que sur les surfaces mises en culture. En avril, les cultures de printemps s’ajoutent aux cultures d’hiver, et dès le mois de mai les informations intègrent l’ensemble des cultures avec l'ajout des cultures d'été. A partir de juillet (juin pour le colza et l’orge d’hiver), les estimations de surfaces sont complétées par des estimations de rendements et de production.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 calendrier détaillé des évaluations par culture est précisé dans l'onglet Calendrier_Estim_production.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l'issue du suivi en conjoncture (dernière publication en novembre de l'année N), les estimations en Grandes Cultures sont encore affinées à partir des dernières données disponibles et sont consolidées dans plusieurs versions successives de la statistique agricole annuelle (SAA) : préliminaire en janvier N+1, provisoire en mars N+1, semi-définitive en juin N+1, et définitive en octobre N+1.</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L’objectif de ce suivi est de fournir des évaluations quantitatives des productions totales et des rendements moyens par culture à l’échelle départementale. Des commentaires plus qualitatifs, sur la qualité des produits et sur l’hétérogénéité des résultats, complètent dans la mesure du possible ces estimations. Néanmoins, les moyens mis en œuvre ne permettent pas d’apprécier complètement l’hétérogénéité infra-départementale, parfois importante y compris à une échelle très locale.</a:t>
          </a:r>
        </a:p>
        <a:p>
          <a:endParaRPr lang="fr-FR" sz="1100" b="0"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2) Les sources d’information</a:t>
          </a:r>
        </a:p>
        <a:p>
          <a:endParaRPr lang="fr-FR" sz="1100" b="1" i="0" u="sng" strike="noStrike">
            <a:solidFill>
              <a:schemeClr val="dk1"/>
            </a:solidFill>
            <a:effectLst/>
            <a:latin typeface="Marianne" panose="02000000000000000000" pitchFamily="50" charset="0"/>
            <a:ea typeface="+mn-ea"/>
            <a:cs typeface="+mn-cs"/>
          </a:endParaRPr>
        </a:p>
        <a:p>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conjoncture est basée sur l’exploitation d’informations provenant de sources variées, et disponibles selon des calendriers qui leur sont propres : données d’enquêtes (enquête terres labourables), données administratives (déclarations des surfaces PAC, collecte et stocks des collecteurs), dires d’experts.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terres labourables (Terlab) est une enquête réalisée par la statistique agricole auprès d'un échantillon d'exploitants agricoles. En Occitanie, environ 2100 exploitants sont interrogés (en 2024) ; ils sont répartis dans les départements présentant une surface significative en grandes cultures (soit 9 départements sur 13, l'Ariège, l'Hérault, le Lot et les Pyrénées-Orientales n'étant pas enquêtés). L'enquête est réalisée en 2 temps (ou vagues). La 1ere vague, collectée de mi-juillet à mi-septembre, a pour principal objet l'estimation des rendements des cultures d'hiver et de printemps. La seconde, de novembre à mi-janvier, permet d’évaluer les rendements des cultures d’été, et fournit des prévisions de semis pour la campagne suivante.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déclarations PAC de la campagne N sont généralement disponibles après la mi-mai, date limite usuelle pour la déclaration des surfaces par culture par les exploitants agricoles. Ces données sont ensuite actualisées en cours de campagne pour prendre en compte les corrections apportées par les déclarants (modification d’assolement) et l’instruction des dossiers PAC.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dires d’experts proviennent de la consultation régulière d’un réseau de correspondants locaux dans les différents départements parmi lesquels figurent des techniciens des chambres d’agriculture (dont une partie assure en particulier les observations de l’état de cultures dans le cadre du dispositif CéréObs), des représentants des coopératives agricoles et des entreprises de négoce, des organismes de recherche et développement et des instituts spécialisés (ARVALIS, Terres Inovia, Centre français du riz…), des syndicats de semences et établissements spécialisés dans la production de semences. Au total, plus d’une vingtaine de correspondants sont consultés chaque mois pour établir les prévisions pour l’Occitanie.</a:t>
          </a:r>
          <a:r>
            <a:rPr lang="fr-FR" sz="1100">
              <a:latin typeface="Marianne" panose="02000000000000000000" pitchFamily="50" charset="0"/>
            </a:rPr>
            <a:t> </a:t>
          </a:r>
        </a:p>
        <a:p>
          <a:endParaRPr lang="fr-FR" sz="1100">
            <a:latin typeface="Marianne" panose="02000000000000000000" pitchFamily="50" charset="0"/>
          </a:endParaRPr>
        </a:p>
        <a:p>
          <a:r>
            <a:rPr lang="fr-FR" sz="1100" b="1" i="0" u="sng" strike="noStrike">
              <a:solidFill>
                <a:schemeClr val="dk1"/>
              </a:solidFill>
              <a:effectLst/>
              <a:latin typeface="Marianne" panose="02000000000000000000" pitchFamily="50" charset="0"/>
              <a:ea typeface="+mn-ea"/>
              <a:cs typeface="+mn-cs"/>
            </a:rPr>
            <a:t>3) Les méthodes d’estimation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L’établissement de la conjoncture Grandes Cultures est un travail de synthèse d’informations, effectué avec une périodicité mensuelle, qui consiste à exploiter et recouper l’ensemble des données au fur et à mesure de leur disponibilité.</a:t>
          </a:r>
          <a:r>
            <a:rPr lang="fr-FR" sz="1100">
              <a:latin typeface="Marianne" panose="02000000000000000000" pitchFamily="50" charset="0"/>
            </a:rPr>
            <a:t> </a:t>
          </a:r>
        </a:p>
        <a:p>
          <a:endParaRPr lang="fr-FR" sz="1100">
            <a:latin typeface="Marianne" panose="02000000000000000000" pitchFamily="50" charset="0"/>
          </a:endParaRPr>
        </a:p>
        <a:p>
          <a:r>
            <a:rPr lang="fr-FR" sz="1100" b="1" i="0" u="none" strike="noStrike">
              <a:solidFill>
                <a:schemeClr val="dk1"/>
              </a:solidFill>
              <a:effectLst/>
              <a:latin typeface="Marianne" panose="02000000000000000000" pitchFamily="50" charset="0"/>
              <a:ea typeface="+mn-ea"/>
              <a:cs typeface="+mn-cs"/>
            </a:rPr>
            <a:t>a) Surfaces des cultures</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En décembre N-1, les premières estimations reposent exclusivement sur les dires d’expert.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En février N, sont exploitées les prévisions de surfaces mises en culture issues de la vague 2 de l’enquête Terlab de l’année N-1.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établies à partir d’une synthèse entre les dires d’expert et les variations relatives observées dans les départements limitrophes et similaires (en termes de cultures et de conditions météorologiques). Les notations Cereobs sont également analysées pour le suivi des taux de semis des céréales à paille. Elles permettent d’affiner l’estimation des semis de l’année 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Jusqu’en juin N, les estimations sont révisées sur la base de la consultation des experts locaux.</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de juillet N, les déclarations PAC deviennent la principale source d’information utilisée. </a:t>
          </a:r>
        </a:p>
        <a:p>
          <a:endParaRPr lang="fr-FR" sz="1100" b="0" i="0" u="none" strike="noStrike">
            <a:solidFill>
              <a:schemeClr val="dk1"/>
            </a:solidFill>
            <a:effectLst/>
            <a:latin typeface="Marianne" panose="02000000000000000000" pitchFamily="50" charset="0"/>
            <a:ea typeface="+mn-ea"/>
            <a:cs typeface="+mn-cs"/>
          </a:endParaRPr>
        </a:p>
        <a:p>
          <a:r>
            <a:rPr lang="fr-FR" sz="1100" b="1" i="0" u="none" strike="noStrike">
              <a:solidFill>
                <a:schemeClr val="dk1"/>
              </a:solidFill>
              <a:effectLst/>
              <a:latin typeface="Marianne" panose="02000000000000000000" pitchFamily="50" charset="0"/>
              <a:ea typeface="+mn-ea"/>
              <a:cs typeface="+mn-cs"/>
            </a:rPr>
            <a:t>b) Rendements et production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De juillet à septembre N, les estimations reposent exclusivement sur les dires d’expert qui disposent progressivement, au fur et à mesure de l’avancement de la campagne, d’une information de plus en plus détaillée sur l’état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d’octobre N, les résultats de l’enquête Terlab sont pris en compte et constituent le support principal des estimations pour les cultures d’hiver et de printemps.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obtenues à partir d’une synthèse entre les dires d’expert et les variations relatives observées dans les départements limitrophes et similaires en termes de cultures et de conditions météorologiques.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résultats de rendements de l’enquête Terlab pour les cultures d’été ne sont pas utilisés dans le suivi de conjoncture de l’année N, car non disponibles avant décembre. En revanche ils constituent la base des estimations intégrées ensuite dans la statistique agricole annuelle.</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Terlab différencie, pour les espèces les plus importantes, les cultures bio et les cultures conduites en conventionnel ; le rendement moyen par département et culture est évalué en pondérant les 2 estimations par la surface déclarée à la PAC.</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parcelles mises en culture et non récoltées (surface différente de 0 et rendement égal à 0) sont comptabilisées dans le calcul du rendement moyen départemental.</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production par culture est obtenue comme le produit de la surface et du rendement.</a:t>
          </a:r>
          <a:r>
            <a:rPr lang="fr-FR" sz="1100">
              <a:latin typeface="Marianne" panose="02000000000000000000" pitchFamily="50" charset="0"/>
            </a:rPr>
            <a:t> </a:t>
          </a:r>
        </a:p>
        <a:p>
          <a:endParaRPr lang="fr-FR" sz="1100">
            <a:latin typeface="Marianne" panose="02000000000000000000" pitchFamily="50" charset="0"/>
          </a:endParaRPr>
        </a:p>
        <a:p>
          <a:r>
            <a:rPr lang="fr-FR" sz="900" i="1">
              <a:latin typeface="Marianne" panose="02000000000000000000" pitchFamily="50" charset="0"/>
            </a:rPr>
            <a:t>Mise à jour janvier 2025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15548</xdr:colOff>
      <xdr:row>7</xdr:row>
      <xdr:rowOff>305097</xdr:rowOff>
    </xdr:to>
    <xdr:sp macro="" textlink="" fLocksText="0">
      <xdr:nvSpPr>
        <xdr:cNvPr id="4" name="Images 1"/>
        <xdr:cNvSpPr>
          <a:spLocks noChangeArrowheads="1"/>
        </xdr:cNvSpPr>
      </xdr:nvSpPr>
      <xdr:spPr bwMode="auto">
        <a:xfrm>
          <a:off x="0" y="0"/>
          <a:ext cx="16225366" cy="1523142"/>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768408</xdr:colOff>
      <xdr:row>7</xdr:row>
      <xdr:rowOff>321934</xdr:rowOff>
    </xdr:to>
    <xdr:sp macro="" textlink="" fLocksText="0">
      <xdr:nvSpPr>
        <xdr:cNvPr id="3" name="Images 1"/>
        <xdr:cNvSpPr>
          <a:spLocks noChangeArrowheads="1"/>
        </xdr:cNvSpPr>
      </xdr:nvSpPr>
      <xdr:spPr bwMode="auto">
        <a:xfrm>
          <a:off x="0" y="0"/>
          <a:ext cx="16225366" cy="1523142"/>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79005</xdr:colOff>
      <xdr:row>9</xdr:row>
      <xdr:rowOff>53341</xdr:rowOff>
    </xdr:from>
    <xdr:to>
      <xdr:col>12</xdr:col>
      <xdr:colOff>455594</xdr:colOff>
      <xdr:row>24</xdr:row>
      <xdr:rowOff>137161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80745</xdr:colOff>
      <xdr:row>48</xdr:row>
      <xdr:rowOff>65300</xdr:rowOff>
    </xdr:from>
    <xdr:to>
      <xdr:col>12</xdr:col>
      <xdr:colOff>482199</xdr:colOff>
      <xdr:row>62</xdr:row>
      <xdr:rowOff>114301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87562</xdr:colOff>
      <xdr:row>27</xdr:row>
      <xdr:rowOff>225258</xdr:rowOff>
    </xdr:from>
    <xdr:to>
      <xdr:col>12</xdr:col>
      <xdr:colOff>471771</xdr:colOff>
      <xdr:row>42</xdr:row>
      <xdr:rowOff>97990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084810" cy="92329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6"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084810" cy="92329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8</xdr:row>
      <xdr:rowOff>0</xdr:rowOff>
    </xdr:from>
    <xdr:to>
      <xdr:col>12</xdr:col>
      <xdr:colOff>240909</xdr:colOff>
      <xdr:row>21</xdr:row>
      <xdr:rowOff>135988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0</xdr:rowOff>
    </xdr:from>
    <xdr:to>
      <xdr:col>12</xdr:col>
      <xdr:colOff>240909</xdr:colOff>
      <xdr:row>40</xdr:row>
      <xdr:rowOff>6448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732510" cy="92329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732510" cy="92329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716279</xdr:colOff>
      <xdr:row>16</xdr:row>
      <xdr:rowOff>144780</xdr:rowOff>
    </xdr:from>
    <xdr:to>
      <xdr:col>13</xdr:col>
      <xdr:colOff>388054</xdr:colOff>
      <xdr:row>37</xdr:row>
      <xdr:rowOff>7620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22</xdr:col>
      <xdr:colOff>723900</xdr:colOff>
      <xdr:row>6</xdr:row>
      <xdr:rowOff>106680</xdr:rowOff>
    </xdr:to>
    <xdr:pic>
      <xdr:nvPicPr>
        <xdr:cNvPr id="3" name="Images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8465800" cy="10591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11</xdr:col>
      <xdr:colOff>310444</xdr:colOff>
      <xdr:row>48</xdr:row>
      <xdr:rowOff>106539</xdr:rowOff>
    </xdr:from>
    <xdr:to>
      <xdr:col>21</xdr:col>
      <xdr:colOff>42333</xdr:colOff>
      <xdr:row>62</xdr:row>
      <xdr:rowOff>126294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0.05633</cdr:y>
    </cdr:from>
    <cdr:to>
      <cdr:x>0.17593</cdr:x>
      <cdr:y>0.17464</cdr:y>
    </cdr:to>
    <cdr:sp macro="" textlink="">
      <cdr:nvSpPr>
        <cdr:cNvPr id="2" name="ZoneTexte 1"/>
        <cdr:cNvSpPr txBox="1"/>
      </cdr:nvSpPr>
      <cdr:spPr>
        <a:xfrm xmlns:a="http://schemas.openxmlformats.org/drawingml/2006/main">
          <a:off x="0" y="154515"/>
          <a:ext cx="804334" cy="3245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800">
            <a:latin typeface="Marianne" panose="02000000000000000000" pitchFamily="50"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9"/>
  <sheetViews>
    <sheetView zoomScaleNormal="100" workbookViewId="0">
      <selection activeCell="A16" sqref="A16"/>
    </sheetView>
  </sheetViews>
  <sheetFormatPr baseColWidth="10" defaultColWidth="8.81640625" defaultRowHeight="16"/>
  <cols>
    <col min="1" max="1" width="208.6328125" style="364" customWidth="1"/>
    <col min="2" max="10" width="10.81640625" style="364" customWidth="1"/>
    <col min="11" max="11" width="24.81640625" style="364" customWidth="1"/>
    <col min="12" max="16" width="10.81640625" style="364" customWidth="1"/>
    <col min="17" max="1023" width="10.54296875" style="364" customWidth="1"/>
    <col min="1024" max="1025" width="11.453125" style="364" customWidth="1"/>
    <col min="1026" max="16384" width="8.81640625" style="364"/>
  </cols>
  <sheetData>
    <row r="2" spans="1:16" ht="23.5">
      <c r="A2" s="363" t="s">
        <v>125</v>
      </c>
      <c r="E2" s="365"/>
    </row>
    <row r="3" spans="1:16" ht="17.5">
      <c r="A3" s="366" t="s">
        <v>153</v>
      </c>
      <c r="B3" s="367"/>
      <c r="C3" s="367"/>
      <c r="D3" s="367"/>
      <c r="E3" s="365"/>
      <c r="F3" s="365"/>
    </row>
    <row r="4" spans="1:16" ht="17.5">
      <c r="A4" s="368" t="s">
        <v>154</v>
      </c>
      <c r="B4" s="369"/>
      <c r="C4" s="369"/>
      <c r="D4" s="369"/>
      <c r="E4" s="370"/>
      <c r="F4" s="370"/>
      <c r="G4" s="370"/>
      <c r="H4" s="370"/>
      <c r="I4" s="370"/>
      <c r="J4" s="370"/>
      <c r="K4" s="370"/>
      <c r="L4" s="370"/>
      <c r="M4" s="370"/>
      <c r="N4" s="370"/>
      <c r="O4" s="370"/>
      <c r="P4" s="370"/>
    </row>
    <row r="5" spans="1:16" ht="17.5">
      <c r="A5" s="368" t="s">
        <v>155</v>
      </c>
      <c r="B5" s="369"/>
      <c r="C5" s="369"/>
      <c r="D5" s="369"/>
      <c r="E5" s="370"/>
      <c r="F5" s="370"/>
      <c r="G5" s="370"/>
      <c r="H5" s="370"/>
      <c r="I5" s="370"/>
      <c r="J5" s="370"/>
      <c r="K5" s="370"/>
      <c r="L5" s="370"/>
      <c r="M5" s="370"/>
      <c r="N5" s="370"/>
      <c r="O5" s="370"/>
      <c r="P5" s="370"/>
    </row>
    <row r="6" spans="1:16" ht="17.5">
      <c r="A6" s="366" t="s">
        <v>156</v>
      </c>
      <c r="B6" s="369"/>
      <c r="C6" s="369"/>
      <c r="D6" s="369"/>
      <c r="E6" s="370"/>
      <c r="F6" s="370"/>
      <c r="G6" s="370"/>
      <c r="H6" s="370"/>
      <c r="I6" s="370"/>
      <c r="J6" s="370"/>
      <c r="K6" s="370"/>
      <c r="L6" s="370"/>
      <c r="M6" s="370"/>
      <c r="N6" s="370"/>
      <c r="O6" s="370"/>
      <c r="P6" s="370"/>
    </row>
    <row r="7" spans="1:16" ht="17.5">
      <c r="A7" s="366" t="s">
        <v>157</v>
      </c>
      <c r="B7" s="369"/>
      <c r="C7" s="369"/>
      <c r="D7" s="369"/>
      <c r="E7" s="370"/>
      <c r="F7" s="370"/>
      <c r="G7" s="370"/>
      <c r="H7" s="370"/>
      <c r="I7" s="370"/>
      <c r="J7" s="370"/>
      <c r="K7" s="370"/>
      <c r="L7" s="370"/>
      <c r="M7" s="370"/>
      <c r="N7" s="370"/>
      <c r="O7" s="370"/>
      <c r="P7" s="370"/>
    </row>
    <row r="8" spans="1:16" ht="17.5">
      <c r="A8" s="366" t="s">
        <v>0</v>
      </c>
      <c r="B8" s="369"/>
      <c r="C8" s="369"/>
      <c r="D8" s="369"/>
      <c r="E8" s="370"/>
      <c r="F8" s="370"/>
      <c r="G8" s="370"/>
      <c r="H8" s="370"/>
      <c r="I8" s="370"/>
      <c r="J8" s="370"/>
      <c r="K8" s="370"/>
      <c r="L8" s="370"/>
      <c r="M8" s="370"/>
      <c r="N8" s="370"/>
      <c r="O8" s="370"/>
      <c r="P8" s="370"/>
    </row>
    <row r="9" spans="1:16" ht="23.5">
      <c r="A9" s="363"/>
      <c r="B9" s="371"/>
      <c r="C9" s="371"/>
      <c r="D9" s="371"/>
      <c r="E9" s="365"/>
      <c r="F9" s="365"/>
    </row>
    <row r="10" spans="1:16" ht="18.5">
      <c r="A10" s="372"/>
      <c r="B10" s="372"/>
      <c r="C10" s="372"/>
      <c r="D10" s="372"/>
      <c r="H10" s="373"/>
    </row>
    <row r="11" spans="1:16" ht="17.5">
      <c r="A11" s="371"/>
    </row>
    <row r="12" spans="1:16" ht="17.5">
      <c r="A12" s="374"/>
    </row>
    <row r="13" spans="1:16">
      <c r="A13" s="375"/>
    </row>
    <row r="14" spans="1:16">
      <c r="A14" s="375"/>
    </row>
    <row r="15" spans="1:16">
      <c r="A15" s="375"/>
    </row>
    <row r="16" spans="1:16">
      <c r="A16" s="375"/>
    </row>
    <row r="17" spans="1:1">
      <c r="A17" s="375"/>
    </row>
    <row r="18" spans="1:1">
      <c r="A18" s="375"/>
    </row>
    <row r="19" spans="1:1" ht="17.5">
      <c r="A19" s="374"/>
    </row>
    <row r="20" spans="1:1">
      <c r="A20" s="375"/>
    </row>
    <row r="21" spans="1:1">
      <c r="A21" s="375"/>
    </row>
    <row r="22" spans="1:1">
      <c r="A22" s="375"/>
    </row>
    <row r="23" spans="1:1">
      <c r="A23" s="375"/>
    </row>
    <row r="24" spans="1:1" ht="17.5">
      <c r="A24" s="374"/>
    </row>
    <row r="25" spans="1:1" ht="20" customHeight="1">
      <c r="A25" s="375"/>
    </row>
    <row r="26" spans="1:1">
      <c r="A26" s="376"/>
    </row>
    <row r="27" spans="1:1">
      <c r="A27" s="375"/>
    </row>
    <row r="28" spans="1:1">
      <c r="A28" s="375"/>
    </row>
    <row r="29" spans="1:1">
      <c r="A29" s="375"/>
    </row>
    <row r="30" spans="1:1">
      <c r="A30" s="375"/>
    </row>
    <row r="31" spans="1:1">
      <c r="A31" s="375"/>
    </row>
    <row r="32" spans="1:1">
      <c r="A32" s="376"/>
    </row>
    <row r="33" spans="1:1" ht="20.5" customHeight="1">
      <c r="A33" s="375"/>
    </row>
    <row r="34" spans="1:1">
      <c r="A34" s="375"/>
    </row>
    <row r="35" spans="1:1">
      <c r="A35" s="375"/>
    </row>
    <row r="36" spans="1:1">
      <c r="A36" s="375"/>
    </row>
    <row r="37" spans="1:1">
      <c r="A37" s="375"/>
    </row>
    <row r="38" spans="1:1">
      <c r="A38" s="375"/>
    </row>
    <row r="39" spans="1:1">
      <c r="A39" s="375"/>
    </row>
  </sheetData>
  <hyperlinks>
    <hyperlink ref="A8" location="'Evol.sole-régionale_Blés'!A1" display="Evolution de la sole régionale des blés"/>
    <hyperlink ref="A4" location="GC_Estim1_05_SURF_RDT_24_25!A1" display="Estimations des surfaces et rendements campagne 2024/2025"/>
    <hyperlink ref="A3" location="Calendrier_Estim_production!A1" display="Calendrier_Estim_production"/>
    <hyperlink ref="A6" location="Cotations_cereales!A1" display="Cotations_cereales"/>
    <hyperlink ref="A7" location="Cotations_oleoproteagineux!A1" display="Cotations_oleoproteagineux"/>
    <hyperlink ref="A5" location="GC_Estim1_05_SURF_24_25!A1" display="Estimations des surfaces campagne 2024/2025"/>
  </hyperlinks>
  <pageMargins left="0" right="0" top="0.13888888888888901" bottom="0.13888888888888901" header="0" footer="0"/>
  <pageSetup paperSize="9" firstPageNumber="0" pageOrder="overThenDown" orientation="portrait" horizontalDpi="300" verticalDpi="300" r:id="rId1"/>
  <headerFooter>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zoomScaleNormal="100" zoomScalePageLayoutView="60" workbookViewId="0">
      <selection activeCell="G22" sqref="G22"/>
    </sheetView>
  </sheetViews>
  <sheetFormatPr baseColWidth="10" defaultColWidth="8.81640625" defaultRowHeight="12.5"/>
  <cols>
    <col min="1" max="1" width="24.81640625" style="1" customWidth="1"/>
    <col min="2" max="13" width="8.453125" style="1" customWidth="1"/>
    <col min="14" max="1023" width="10.54296875" style="1" customWidth="1"/>
    <col min="1024" max="1025" width="11.453125" style="1" customWidth="1"/>
  </cols>
  <sheetData>
    <row r="1" spans="1:13" ht="15" customHeight="1">
      <c r="A1" s="2" t="s">
        <v>1</v>
      </c>
      <c r="B1" s="3"/>
      <c r="C1" s="4"/>
      <c r="D1" s="4"/>
      <c r="E1" s="4"/>
      <c r="F1" s="4"/>
      <c r="G1" s="4"/>
      <c r="H1" s="4"/>
      <c r="I1" s="4"/>
      <c r="J1" s="4"/>
      <c r="K1" s="4"/>
      <c r="L1" s="4"/>
      <c r="M1" s="4"/>
    </row>
    <row r="3" spans="1:13" ht="17.5">
      <c r="A3" s="5" t="s">
        <v>2</v>
      </c>
      <c r="B3" s="4"/>
      <c r="C3" s="4"/>
      <c r="D3" s="4"/>
      <c r="E3" s="4"/>
      <c r="F3" s="4"/>
      <c r="G3" s="4"/>
      <c r="H3" s="4"/>
      <c r="I3" s="4"/>
      <c r="J3" s="4"/>
      <c r="K3" s="4"/>
      <c r="L3" s="4"/>
      <c r="M3" s="4"/>
    </row>
    <row r="4" spans="1:13" ht="17.5">
      <c r="A4" s="6" t="s">
        <v>3</v>
      </c>
      <c r="B4" s="7"/>
      <c r="C4" s="4"/>
      <c r="D4" s="4"/>
      <c r="E4" s="4"/>
      <c r="F4" s="4"/>
      <c r="G4" s="4"/>
      <c r="H4" s="4"/>
      <c r="I4" s="4"/>
      <c r="J4" s="4"/>
      <c r="K4" s="4"/>
      <c r="L4" s="4"/>
      <c r="M4" s="4"/>
    </row>
    <row r="5" spans="1:13" ht="17.5">
      <c r="A5" s="7"/>
      <c r="B5" s="8" t="s">
        <v>4</v>
      </c>
      <c r="C5" s="8" t="s">
        <v>5</v>
      </c>
      <c r="D5" s="8" t="s">
        <v>6</v>
      </c>
      <c r="E5" s="8" t="s">
        <v>7</v>
      </c>
      <c r="F5" s="8" t="s">
        <v>8</v>
      </c>
      <c r="G5" s="8" t="s">
        <v>9</v>
      </c>
      <c r="H5" s="8" t="s">
        <v>10</v>
      </c>
      <c r="I5" s="8" t="s">
        <v>11</v>
      </c>
      <c r="J5" s="8" t="s">
        <v>12</v>
      </c>
      <c r="K5" s="8" t="s">
        <v>13</v>
      </c>
      <c r="L5" s="8" t="s">
        <v>14</v>
      </c>
      <c r="M5" s="8" t="s">
        <v>15</v>
      </c>
    </row>
    <row r="6" spans="1:13" ht="17.5">
      <c r="A6" s="9" t="s">
        <v>16</v>
      </c>
      <c r="B6" s="10"/>
      <c r="C6" s="11"/>
      <c r="D6" s="5"/>
      <c r="E6" s="11"/>
      <c r="F6" s="5"/>
      <c r="G6" s="11"/>
      <c r="H6" s="5"/>
      <c r="I6" s="12"/>
      <c r="J6" s="6"/>
      <c r="K6" s="12"/>
      <c r="L6" s="6"/>
      <c r="M6" s="12"/>
    </row>
    <row r="7" spans="1:13" ht="17.5">
      <c r="A7" s="3" t="s">
        <v>17</v>
      </c>
      <c r="B7" s="13"/>
      <c r="C7" s="13"/>
      <c r="D7" s="4"/>
      <c r="E7" s="13"/>
      <c r="F7" s="4"/>
      <c r="G7" s="13"/>
      <c r="H7" s="4"/>
      <c r="I7" s="13"/>
      <c r="J7" s="4"/>
      <c r="K7" s="13"/>
      <c r="L7" s="4"/>
      <c r="M7" s="13"/>
    </row>
    <row r="8" spans="1:13" ht="17.5">
      <c r="A8" s="3" t="s">
        <v>18</v>
      </c>
      <c r="B8" s="11"/>
      <c r="C8" s="11"/>
      <c r="D8" s="5"/>
      <c r="E8" s="11"/>
      <c r="F8" s="5"/>
      <c r="G8" s="11"/>
      <c r="H8" s="5"/>
      <c r="I8" s="12"/>
      <c r="J8" s="6"/>
      <c r="K8" s="12"/>
      <c r="L8" s="6"/>
      <c r="M8" s="12"/>
    </row>
    <row r="9" spans="1:13" ht="17.5">
      <c r="A9" s="3" t="s">
        <v>19</v>
      </c>
      <c r="B9" s="13"/>
      <c r="C9" s="13"/>
      <c r="D9" s="4"/>
      <c r="E9" s="13"/>
      <c r="F9" s="4"/>
      <c r="G9" s="13"/>
      <c r="H9" s="4"/>
      <c r="I9" s="13"/>
      <c r="J9" s="4"/>
      <c r="K9" s="13"/>
      <c r="L9" s="4"/>
      <c r="M9" s="13"/>
    </row>
    <row r="10" spans="1:13" ht="17.5">
      <c r="A10" s="3" t="s">
        <v>20</v>
      </c>
      <c r="B10" s="11"/>
      <c r="C10" s="11"/>
      <c r="D10" s="5"/>
      <c r="E10" s="11"/>
      <c r="F10" s="5"/>
      <c r="G10" s="11"/>
      <c r="H10" s="6"/>
      <c r="I10" s="12"/>
      <c r="J10" s="6"/>
      <c r="K10" s="12"/>
      <c r="L10" s="6"/>
      <c r="M10" s="12"/>
    </row>
    <row r="11" spans="1:13" ht="17.5">
      <c r="A11" s="3" t="s">
        <v>21</v>
      </c>
      <c r="B11" s="13"/>
      <c r="C11" s="13"/>
      <c r="D11" s="4"/>
      <c r="E11" s="13"/>
      <c r="F11" s="4"/>
      <c r="G11" s="13"/>
      <c r="H11" s="4"/>
      <c r="I11" s="13"/>
      <c r="J11" s="4"/>
      <c r="K11" s="13"/>
      <c r="L11" s="4"/>
      <c r="M11" s="13"/>
    </row>
    <row r="12" spans="1:13" ht="17.5">
      <c r="A12" s="3" t="s">
        <v>22</v>
      </c>
      <c r="B12" s="11"/>
      <c r="C12" s="11"/>
      <c r="D12" s="5"/>
      <c r="E12" s="11"/>
      <c r="F12" s="5"/>
      <c r="G12" s="11"/>
      <c r="H12" s="5"/>
      <c r="I12" s="12"/>
      <c r="J12" s="6"/>
      <c r="K12" s="12"/>
      <c r="L12" s="6"/>
      <c r="M12" s="12"/>
    </row>
    <row r="13" spans="1:13" ht="17.5">
      <c r="A13" s="3" t="s">
        <v>23</v>
      </c>
      <c r="B13" s="13"/>
      <c r="C13" s="13"/>
      <c r="D13" s="4"/>
      <c r="E13" s="13"/>
      <c r="F13" s="4"/>
      <c r="G13" s="13"/>
      <c r="H13" s="4"/>
      <c r="I13" s="13"/>
      <c r="J13" s="4"/>
      <c r="K13" s="13"/>
      <c r="L13" s="4"/>
      <c r="M13" s="13"/>
    </row>
    <row r="14" spans="1:13" ht="17.5">
      <c r="A14" s="3" t="s">
        <v>24</v>
      </c>
      <c r="B14" s="11"/>
      <c r="C14" s="11"/>
      <c r="D14" s="5"/>
      <c r="E14" s="11"/>
      <c r="F14" s="5"/>
      <c r="G14" s="11"/>
      <c r="H14" s="5"/>
      <c r="I14" s="12"/>
      <c r="J14" s="6"/>
      <c r="K14" s="12"/>
      <c r="L14" s="6"/>
      <c r="M14" s="12"/>
    </row>
    <row r="15" spans="1:13" ht="17.5">
      <c r="A15" s="3" t="s">
        <v>25</v>
      </c>
      <c r="B15" s="11"/>
      <c r="C15" s="11"/>
      <c r="D15" s="5"/>
      <c r="E15" s="11"/>
      <c r="F15" s="5"/>
      <c r="G15" s="11"/>
      <c r="H15" s="5"/>
      <c r="I15" s="12"/>
      <c r="J15" s="6"/>
      <c r="K15" s="12"/>
      <c r="L15" s="6"/>
      <c r="M15" s="12"/>
    </row>
    <row r="16" spans="1:13" ht="17.5">
      <c r="A16" s="3" t="s">
        <v>26</v>
      </c>
      <c r="B16" s="13"/>
      <c r="C16" s="13"/>
      <c r="D16" s="4"/>
      <c r="E16" s="13"/>
      <c r="F16" s="4"/>
      <c r="G16" s="11"/>
      <c r="H16" s="5"/>
      <c r="I16" s="11"/>
      <c r="J16" s="6"/>
      <c r="K16" s="12"/>
      <c r="L16" s="6"/>
      <c r="M16" s="12"/>
    </row>
    <row r="17" spans="1:13" ht="17.5">
      <c r="A17" s="3" t="s">
        <v>27</v>
      </c>
      <c r="B17" s="13"/>
      <c r="C17" s="13"/>
      <c r="D17" s="4"/>
      <c r="E17" s="13"/>
      <c r="F17" s="4"/>
      <c r="G17" s="11"/>
      <c r="H17" s="5"/>
      <c r="I17" s="11"/>
      <c r="J17" s="6"/>
      <c r="K17" s="12"/>
      <c r="L17" s="6"/>
      <c r="M17" s="12"/>
    </row>
    <row r="18" spans="1:13" s="19" customFormat="1" ht="17.5">
      <c r="A18" s="3" t="s">
        <v>110</v>
      </c>
      <c r="B18" s="13"/>
      <c r="C18" s="13"/>
      <c r="D18" s="4"/>
      <c r="E18" s="13"/>
      <c r="F18" s="4"/>
      <c r="G18" s="11"/>
      <c r="H18" s="5"/>
      <c r="I18" s="6"/>
      <c r="J18" s="6"/>
      <c r="K18" s="12"/>
      <c r="L18" s="6"/>
      <c r="M18" s="12"/>
    </row>
    <row r="19" spans="1:13" ht="17.5">
      <c r="A19" s="3" t="s">
        <v>28</v>
      </c>
      <c r="B19" s="11"/>
      <c r="C19" s="11"/>
      <c r="D19" s="5"/>
      <c r="E19" s="11"/>
      <c r="F19" s="5"/>
      <c r="G19" s="11"/>
      <c r="H19" s="6"/>
      <c r="I19" s="12"/>
      <c r="J19" s="6"/>
      <c r="K19" s="12"/>
      <c r="L19" s="6"/>
      <c r="M19" s="12"/>
    </row>
    <row r="20" spans="1:13" ht="17.5">
      <c r="A20" s="3" t="s">
        <v>29</v>
      </c>
      <c r="B20" s="13"/>
      <c r="C20" s="13"/>
      <c r="D20" s="4"/>
      <c r="E20" s="13"/>
      <c r="F20" s="4"/>
      <c r="G20" s="13"/>
      <c r="H20" s="4"/>
      <c r="I20" s="13"/>
      <c r="J20" s="4"/>
      <c r="K20" s="13"/>
      <c r="L20" s="4"/>
      <c r="M20" s="13"/>
    </row>
    <row r="21" spans="1:13" ht="17.5">
      <c r="A21" s="3" t="s">
        <v>30</v>
      </c>
      <c r="B21" s="13"/>
      <c r="C21" s="13"/>
      <c r="D21" s="4"/>
      <c r="E21" s="13"/>
      <c r="F21" s="4"/>
      <c r="G21" s="11"/>
      <c r="H21" s="5"/>
      <c r="I21" s="11"/>
      <c r="J21" s="6"/>
      <c r="K21" s="12"/>
      <c r="L21" s="6"/>
      <c r="M21" s="12"/>
    </row>
    <row r="22" spans="1:13" ht="17.5">
      <c r="A22" s="3" t="s">
        <v>31</v>
      </c>
      <c r="B22" s="13"/>
      <c r="C22" s="13"/>
      <c r="D22" s="4"/>
      <c r="E22" s="13"/>
      <c r="F22" s="4"/>
      <c r="G22" s="11"/>
      <c r="H22" s="5"/>
      <c r="I22" s="11"/>
      <c r="J22" s="6"/>
      <c r="K22" s="12"/>
      <c r="L22" s="6"/>
      <c r="M22" s="12"/>
    </row>
    <row r="23" spans="1:13" ht="17.5">
      <c r="A23" s="3" t="s">
        <v>32</v>
      </c>
      <c r="B23" s="13"/>
      <c r="C23" s="13"/>
      <c r="D23" s="4"/>
      <c r="E23" s="13"/>
      <c r="F23" s="5"/>
      <c r="G23" s="11"/>
      <c r="H23" s="5"/>
      <c r="I23" s="12"/>
      <c r="J23" s="6"/>
      <c r="K23" s="12"/>
      <c r="L23" s="6"/>
      <c r="M23" s="12"/>
    </row>
    <row r="24" spans="1:13" ht="17.5">
      <c r="A24" s="3" t="s">
        <v>33</v>
      </c>
      <c r="B24" s="13"/>
      <c r="C24" s="13"/>
      <c r="D24" s="4"/>
      <c r="E24" s="13"/>
      <c r="F24" s="5"/>
      <c r="G24" s="11"/>
      <c r="H24" s="5"/>
      <c r="I24" s="12"/>
      <c r="J24" s="6"/>
      <c r="K24" s="12"/>
      <c r="L24" s="6"/>
      <c r="M24" s="12"/>
    </row>
    <row r="25" spans="1:13" ht="17.5">
      <c r="A25" s="3" t="s">
        <v>34</v>
      </c>
      <c r="B25" s="13"/>
      <c r="C25" s="13"/>
      <c r="D25" s="4"/>
      <c r="E25" s="13"/>
      <c r="F25" s="5"/>
      <c r="G25" s="11"/>
      <c r="H25" s="5"/>
      <c r="I25" s="12"/>
      <c r="J25" s="6"/>
      <c r="K25" s="12"/>
      <c r="L25" s="6"/>
      <c r="M25" s="12"/>
    </row>
    <row r="26" spans="1:13" ht="17.5">
      <c r="A26" s="3" t="s">
        <v>35</v>
      </c>
      <c r="B26" s="13"/>
      <c r="C26" s="13"/>
      <c r="D26" s="4"/>
      <c r="E26" s="13"/>
      <c r="F26" s="4"/>
      <c r="G26" s="13"/>
      <c r="H26" s="4"/>
      <c r="I26" s="13"/>
      <c r="J26" s="4"/>
      <c r="K26" s="13"/>
      <c r="L26" s="4"/>
      <c r="M26" s="13"/>
    </row>
    <row r="27" spans="1:13" ht="17.5">
      <c r="A27" s="3" t="s">
        <v>36</v>
      </c>
      <c r="B27" s="13"/>
      <c r="C27" s="13"/>
      <c r="D27" s="4"/>
      <c r="E27" s="13"/>
      <c r="F27" s="4"/>
      <c r="G27" s="13"/>
      <c r="H27" s="4"/>
      <c r="I27" s="13"/>
      <c r="J27" s="4"/>
      <c r="K27" s="13"/>
      <c r="L27" s="4"/>
      <c r="M27" s="13"/>
    </row>
    <row r="28" spans="1:13" ht="17.5">
      <c r="A28" s="14" t="s">
        <v>37</v>
      </c>
      <c r="B28" s="15"/>
      <c r="C28" s="15"/>
      <c r="D28" s="7"/>
      <c r="E28" s="15"/>
      <c r="F28" s="7"/>
      <c r="G28" s="16"/>
      <c r="H28" s="17"/>
      <c r="I28" s="16"/>
      <c r="J28" s="17"/>
      <c r="K28" s="16"/>
      <c r="L28" s="17"/>
      <c r="M28" s="16"/>
    </row>
    <row r="29" spans="1:13" ht="17.5">
      <c r="A29" s="4"/>
      <c r="B29" s="4"/>
      <c r="C29" s="4"/>
      <c r="D29" s="4"/>
      <c r="E29" s="4"/>
      <c r="F29" s="4"/>
      <c r="G29" s="18" t="s">
        <v>38</v>
      </c>
      <c r="H29" s="4"/>
      <c r="I29" s="4"/>
      <c r="J29" s="4"/>
      <c r="K29" s="4"/>
      <c r="L29" s="4"/>
      <c r="M29" s="4"/>
    </row>
  </sheetData>
  <customSheetViews>
    <customSheetView guid="{ED3D59C6-95D8-425D-B182-A385DC662969}">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customSheetView>
  </customSheetViews>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B90"/>
  <sheetViews>
    <sheetView showGridLines="0" tabSelected="1" topLeftCell="A10" zoomScale="92" zoomScaleNormal="92" zoomScaleSheetLayoutView="110" workbookViewId="0">
      <selection activeCell="U43" sqref="U43"/>
    </sheetView>
  </sheetViews>
  <sheetFormatPr baseColWidth="10" defaultColWidth="11.54296875" defaultRowHeight="12.5"/>
  <cols>
    <col min="1" max="1" width="21.81640625" style="87" customWidth="1"/>
    <col min="2" max="2" width="11.81640625" style="87" customWidth="1"/>
    <col min="3" max="4" width="9.453125" style="87" customWidth="1"/>
    <col min="5" max="6" width="10.453125" style="87" customWidth="1"/>
    <col min="7" max="7" width="9.453125" style="87" customWidth="1"/>
    <col min="8" max="8" width="9.54296875" style="87" customWidth="1"/>
    <col min="9" max="9" width="9.453125" style="87" customWidth="1"/>
    <col min="10" max="10" width="10.453125" style="87" customWidth="1"/>
    <col min="11" max="11" width="9.453125" style="87" customWidth="1"/>
    <col min="12" max="12" width="10" style="87" customWidth="1"/>
    <col min="13" max="14" width="9.54296875" style="87" customWidth="1"/>
    <col min="15" max="15" width="10.08984375" style="87" customWidth="1"/>
    <col min="16" max="16" width="13.81640625" style="87" customWidth="1"/>
    <col min="17" max="17" width="12.1796875" style="87" customWidth="1"/>
    <col min="18" max="18" width="15.26953125" style="87" customWidth="1"/>
    <col min="19" max="19" width="16.54296875" style="87" customWidth="1"/>
    <col min="20" max="20" width="13.1796875" style="87" customWidth="1"/>
    <col min="21" max="21" width="13.453125" style="87" customWidth="1"/>
    <col min="22" max="22" width="13.54296875" style="87" customWidth="1"/>
    <col min="23" max="23" width="11.54296875" style="87"/>
    <col min="24" max="24" width="13.453125" style="87" customWidth="1"/>
    <col min="25" max="16384" width="11.54296875" style="87"/>
  </cols>
  <sheetData>
    <row r="1" spans="1:26" ht="16">
      <c r="A1" s="386"/>
      <c r="B1" s="386"/>
      <c r="C1" s="386"/>
      <c r="D1" s="386"/>
      <c r="E1" s="386"/>
      <c r="F1" s="386"/>
      <c r="G1" s="386"/>
      <c r="H1" s="386"/>
      <c r="I1" s="386"/>
      <c r="J1" s="386"/>
      <c r="K1" s="386"/>
      <c r="L1" s="386"/>
      <c r="M1" s="386"/>
      <c r="N1" s="188"/>
      <c r="Q1" s="173"/>
      <c r="R1" s="173"/>
      <c r="U1" s="238" t="s">
        <v>126</v>
      </c>
    </row>
    <row r="2" spans="1:26" ht="13">
      <c r="A2" s="88"/>
      <c r="Q2" s="173"/>
      <c r="R2" s="173"/>
    </row>
    <row r="3" spans="1:26" ht="13">
      <c r="A3" s="88"/>
      <c r="Q3" s="173"/>
      <c r="R3" s="173"/>
    </row>
    <row r="4" spans="1:26" ht="13">
      <c r="A4" s="88"/>
      <c r="Q4" s="173"/>
      <c r="R4" s="173"/>
    </row>
    <row r="5" spans="1:26" ht="13">
      <c r="A5" s="88"/>
      <c r="Q5" s="173"/>
      <c r="R5" s="173"/>
    </row>
    <row r="6" spans="1:26" ht="13">
      <c r="A6" s="88"/>
      <c r="Q6" s="173"/>
      <c r="R6" s="173"/>
    </row>
    <row r="7" spans="1:26" ht="14">
      <c r="B7" s="89"/>
      <c r="C7" s="89"/>
      <c r="D7" s="89"/>
      <c r="E7" s="90"/>
      <c r="F7" s="90"/>
      <c r="G7" s="90"/>
      <c r="H7" s="90"/>
      <c r="I7" s="90"/>
      <c r="J7" s="90"/>
      <c r="K7" s="91"/>
      <c r="L7" s="91"/>
      <c r="M7" s="91"/>
      <c r="N7" s="91"/>
      <c r="O7" s="91"/>
      <c r="P7" s="91"/>
      <c r="Q7" s="91"/>
      <c r="R7" s="91"/>
      <c r="S7" s="91"/>
      <c r="V7" s="92"/>
    </row>
    <row r="8" spans="1:26" ht="26.25" customHeight="1">
      <c r="B8" s="89"/>
      <c r="C8" s="89"/>
      <c r="D8" s="89"/>
      <c r="E8" s="90"/>
      <c r="F8" s="90"/>
      <c r="G8" s="90"/>
      <c r="H8" s="90"/>
      <c r="I8" s="90"/>
      <c r="J8" s="90"/>
      <c r="K8" s="91"/>
      <c r="L8" s="91"/>
      <c r="M8" s="91"/>
      <c r="N8" s="91"/>
      <c r="O8" s="91"/>
      <c r="P8" s="91"/>
      <c r="Q8" s="91"/>
      <c r="R8" s="91"/>
      <c r="S8" s="91"/>
      <c r="V8" s="92"/>
    </row>
    <row r="9" spans="1:26" ht="14.5" thickBot="1">
      <c r="B9" s="89"/>
      <c r="C9" s="89"/>
      <c r="D9" s="89"/>
      <c r="E9" s="90"/>
      <c r="F9" s="90"/>
      <c r="G9" s="90"/>
      <c r="H9" s="90"/>
      <c r="I9" s="90"/>
      <c r="J9" s="90"/>
      <c r="K9" s="91"/>
      <c r="L9" s="91"/>
      <c r="M9" s="91"/>
      <c r="N9" s="91"/>
      <c r="O9" s="91"/>
      <c r="P9" s="91"/>
      <c r="Q9" s="91"/>
      <c r="R9" s="91"/>
      <c r="S9" s="91"/>
      <c r="V9" s="92"/>
    </row>
    <row r="10" spans="1:26" ht="17.5">
      <c r="A10" s="194" t="s">
        <v>159</v>
      </c>
      <c r="B10" s="195"/>
      <c r="C10" s="195"/>
      <c r="D10" s="195"/>
      <c r="E10" s="195"/>
      <c r="F10" s="196"/>
      <c r="G10" s="196"/>
      <c r="H10" s="196"/>
      <c r="I10" s="196"/>
      <c r="J10" s="196"/>
      <c r="K10" s="197"/>
      <c r="L10" s="197"/>
      <c r="M10" s="197"/>
      <c r="N10" s="197"/>
      <c r="O10" s="197"/>
      <c r="P10" s="197"/>
      <c r="Q10" s="197"/>
      <c r="R10" s="197"/>
      <c r="S10" s="198"/>
      <c r="U10" s="172" t="s">
        <v>117</v>
      </c>
      <c r="V10" s="151"/>
      <c r="W10" s="152"/>
      <c r="X10" s="152"/>
      <c r="Y10" s="153"/>
    </row>
    <row r="11" spans="1:26" ht="19.5" customHeight="1">
      <c r="A11" s="303" t="s">
        <v>109</v>
      </c>
      <c r="B11" s="169"/>
      <c r="C11" s="169"/>
      <c r="D11" s="169"/>
      <c r="E11" s="169"/>
      <c r="F11" s="169"/>
      <c r="G11" s="305"/>
      <c r="H11" s="87" t="s">
        <v>142</v>
      </c>
      <c r="J11" s="146"/>
      <c r="K11" s="147"/>
      <c r="L11" s="147"/>
      <c r="M11" s="147"/>
      <c r="O11" s="304"/>
      <c r="P11" s="146" t="s">
        <v>135</v>
      </c>
      <c r="S11" s="199"/>
      <c r="U11" s="178" t="s">
        <v>166</v>
      </c>
      <c r="V11" s="168"/>
      <c r="W11" s="171"/>
      <c r="X11" s="171"/>
      <c r="Y11" s="170"/>
    </row>
    <row r="12" spans="1:26" ht="14.25" customHeight="1">
      <c r="A12" s="200"/>
      <c r="B12" s="169"/>
      <c r="C12" s="169"/>
      <c r="D12" s="169"/>
      <c r="E12" s="169"/>
      <c r="F12" s="169"/>
      <c r="I12" s="147"/>
      <c r="J12" s="146"/>
      <c r="N12" s="147"/>
      <c r="O12" s="147"/>
      <c r="P12" s="147"/>
      <c r="Q12" s="147"/>
      <c r="R12" s="147"/>
      <c r="S12" s="199"/>
      <c r="U12" s="154"/>
      <c r="V12" s="168"/>
      <c r="W12" s="155"/>
      <c r="X12" s="155"/>
      <c r="Y12" s="156"/>
    </row>
    <row r="13" spans="1:26" ht="12" customHeight="1" thickBot="1">
      <c r="A13" s="201" t="s">
        <v>79</v>
      </c>
      <c r="B13" s="202"/>
      <c r="C13" s="202"/>
      <c r="D13" s="202"/>
      <c r="E13" s="202"/>
      <c r="F13" s="202"/>
      <c r="G13" s="203"/>
      <c r="H13" s="203"/>
      <c r="I13" s="203"/>
      <c r="J13" s="203"/>
      <c r="K13" s="204"/>
      <c r="L13" s="204"/>
      <c r="M13" s="204"/>
      <c r="N13" s="204"/>
      <c r="O13" s="204"/>
      <c r="P13" s="204"/>
      <c r="Q13" s="204"/>
      <c r="R13" s="204"/>
      <c r="S13" s="205"/>
      <c r="T13" s="93"/>
      <c r="U13" s="159" t="s">
        <v>83</v>
      </c>
      <c r="V13" s="157"/>
      <c r="W13" s="157"/>
      <c r="X13" s="157"/>
      <c r="Y13" s="158"/>
    </row>
    <row r="14" spans="1:26" ht="67.5" customHeight="1" thickBot="1">
      <c r="A14" s="193" t="s">
        <v>84</v>
      </c>
      <c r="B14" s="215"/>
      <c r="C14" s="217" t="s">
        <v>39</v>
      </c>
      <c r="D14" s="206" t="s">
        <v>40</v>
      </c>
      <c r="E14" s="206" t="s">
        <v>41</v>
      </c>
      <c r="F14" s="206" t="s">
        <v>42</v>
      </c>
      <c r="G14" s="206" t="s">
        <v>43</v>
      </c>
      <c r="H14" s="206" t="s">
        <v>44</v>
      </c>
      <c r="I14" s="206" t="s">
        <v>45</v>
      </c>
      <c r="J14" s="218" t="s">
        <v>46</v>
      </c>
      <c r="K14" s="325" t="s">
        <v>47</v>
      </c>
      <c r="L14" s="326" t="s">
        <v>48</v>
      </c>
      <c r="M14" s="326" t="s">
        <v>49</v>
      </c>
      <c r="N14" s="326" t="s">
        <v>115</v>
      </c>
      <c r="O14" s="327" t="s">
        <v>116</v>
      </c>
      <c r="P14" s="328" t="s">
        <v>50</v>
      </c>
      <c r="Q14" s="328" t="s">
        <v>148</v>
      </c>
      <c r="R14" s="329" t="s">
        <v>149</v>
      </c>
      <c r="S14" s="330" t="s">
        <v>150</v>
      </c>
      <c r="T14" s="108"/>
      <c r="U14" s="148" t="s">
        <v>82</v>
      </c>
      <c r="V14" s="149" t="s">
        <v>51</v>
      </c>
      <c r="W14" s="149" t="s">
        <v>52</v>
      </c>
      <c r="X14" s="150" t="s">
        <v>146</v>
      </c>
      <c r="Y14" s="150" t="s">
        <v>147</v>
      </c>
      <c r="Z14" s="136"/>
    </row>
    <row r="15" spans="1:26" ht="14" customHeight="1">
      <c r="A15" s="390" t="s">
        <v>118</v>
      </c>
      <c r="B15" s="299" t="s">
        <v>2</v>
      </c>
      <c r="C15" s="281">
        <v>7000</v>
      </c>
      <c r="D15" s="282">
        <v>17200</v>
      </c>
      <c r="E15" s="282">
        <v>52000</v>
      </c>
      <c r="F15" s="282">
        <v>76530</v>
      </c>
      <c r="G15" s="282">
        <v>7000</v>
      </c>
      <c r="H15" s="282">
        <v>5000</v>
      </c>
      <c r="I15" s="282">
        <v>43000</v>
      </c>
      <c r="J15" s="283">
        <v>35000</v>
      </c>
      <c r="K15" s="284">
        <v>8700</v>
      </c>
      <c r="L15" s="285">
        <v>1700</v>
      </c>
      <c r="M15" s="285">
        <v>2500</v>
      </c>
      <c r="N15" s="285">
        <v>2200</v>
      </c>
      <c r="O15" s="286">
        <v>280</v>
      </c>
      <c r="P15" s="331">
        <f>SUM(C15:O15)</f>
        <v>258110</v>
      </c>
      <c r="Q15" s="332">
        <f>P15/U15-1</f>
        <v>0.22921230593389841</v>
      </c>
      <c r="R15" s="333">
        <f>P15/X15-1</f>
        <v>6.4525654857942261E-2</v>
      </c>
      <c r="S15" s="334">
        <f>P15/Y15-1</f>
        <v>-9.0011917633182614E-3</v>
      </c>
      <c r="T15" s="166"/>
      <c r="U15" s="139">
        <v>209980</v>
      </c>
      <c r="V15" s="140">
        <v>195420</v>
      </c>
      <c r="W15" s="140">
        <v>14560</v>
      </c>
      <c r="X15" s="140">
        <v>242464.8</v>
      </c>
      <c r="Y15" s="140">
        <v>260454.39999999999</v>
      </c>
    </row>
    <row r="16" spans="1:26" ht="14" customHeight="1" thickBot="1">
      <c r="A16" s="388"/>
      <c r="B16" s="235" t="s">
        <v>98</v>
      </c>
      <c r="C16" s="219"/>
      <c r="D16" s="207"/>
      <c r="E16" s="207"/>
      <c r="F16" s="207"/>
      <c r="G16" s="207"/>
      <c r="H16" s="207"/>
      <c r="I16" s="207"/>
      <c r="J16" s="220"/>
      <c r="K16" s="229"/>
      <c r="L16" s="211"/>
      <c r="M16" s="211"/>
      <c r="N16" s="211"/>
      <c r="O16" s="230"/>
      <c r="P16" s="335"/>
      <c r="Q16" s="336"/>
      <c r="R16" s="337"/>
      <c r="S16" s="338"/>
      <c r="T16" s="108"/>
      <c r="U16" s="141">
        <v>48.856200590532431</v>
      </c>
      <c r="V16" s="141">
        <v>49.127085252277148</v>
      </c>
      <c r="W16" s="141">
        <v>45.220467032967036</v>
      </c>
      <c r="X16" s="141">
        <v>47.632117321772071</v>
      </c>
      <c r="Y16" s="141">
        <v>51.421889589885986</v>
      </c>
    </row>
    <row r="17" spans="1:25" ht="14" customHeight="1">
      <c r="A17" s="387" t="s">
        <v>119</v>
      </c>
      <c r="B17" s="299" t="s">
        <v>2</v>
      </c>
      <c r="C17" s="281">
        <v>0</v>
      </c>
      <c r="D17" s="282">
        <v>150</v>
      </c>
      <c r="E17" s="282">
        <v>160</v>
      </c>
      <c r="F17" s="282">
        <v>270</v>
      </c>
      <c r="G17" s="282">
        <v>100</v>
      </c>
      <c r="H17" s="282">
        <v>0</v>
      </c>
      <c r="I17" s="282">
        <v>0</v>
      </c>
      <c r="J17" s="283">
        <v>0</v>
      </c>
      <c r="K17" s="284">
        <v>200</v>
      </c>
      <c r="L17" s="285">
        <v>40</v>
      </c>
      <c r="M17" s="285">
        <v>210</v>
      </c>
      <c r="N17" s="285">
        <v>40</v>
      </c>
      <c r="O17" s="286">
        <v>10</v>
      </c>
      <c r="P17" s="331">
        <f>SUM(C17:O17)</f>
        <v>1180</v>
      </c>
      <c r="Q17" s="332">
        <f>P17/U17-1</f>
        <v>-0.62834645669291334</v>
      </c>
      <c r="R17" s="333">
        <f>P17/X17-1</f>
        <v>-0.48740225890529976</v>
      </c>
      <c r="S17" s="334">
        <f>P17/Y17-1</f>
        <v>-0.22342875946034879</v>
      </c>
      <c r="T17" s="166"/>
      <c r="U17" s="139">
        <v>3175</v>
      </c>
      <c r="V17" s="140">
        <v>2670</v>
      </c>
      <c r="W17" s="140">
        <v>505</v>
      </c>
      <c r="X17" s="140">
        <v>2302</v>
      </c>
      <c r="Y17" s="140">
        <v>1519.5</v>
      </c>
    </row>
    <row r="18" spans="1:25" ht="14" customHeight="1" thickBot="1">
      <c r="A18" s="388"/>
      <c r="B18" s="235" t="s">
        <v>98</v>
      </c>
      <c r="C18" s="219"/>
      <c r="D18" s="207"/>
      <c r="E18" s="207"/>
      <c r="F18" s="207"/>
      <c r="G18" s="207"/>
      <c r="H18" s="207"/>
      <c r="I18" s="207"/>
      <c r="J18" s="220"/>
      <c r="K18" s="229"/>
      <c r="L18" s="211"/>
      <c r="M18" s="211"/>
      <c r="N18" s="211"/>
      <c r="O18" s="230"/>
      <c r="P18" s="335"/>
      <c r="Q18" s="336"/>
      <c r="R18" s="337"/>
      <c r="S18" s="338"/>
      <c r="T18" s="108"/>
      <c r="U18" s="141">
        <v>41</v>
      </c>
      <c r="V18" s="141">
        <v>41</v>
      </c>
      <c r="W18" s="141">
        <v>41.633663366336634</v>
      </c>
      <c r="X18" s="141">
        <v>40.914422241529103</v>
      </c>
      <c r="Y18" s="141">
        <v>42.228035538005926</v>
      </c>
    </row>
    <row r="19" spans="1:25" ht="14" customHeight="1">
      <c r="A19" s="387" t="s">
        <v>120</v>
      </c>
      <c r="B19" s="299" t="s">
        <v>2</v>
      </c>
      <c r="C19" s="287">
        <v>1000</v>
      </c>
      <c r="D19" s="288">
        <v>200</v>
      </c>
      <c r="E19" s="288">
        <v>20000</v>
      </c>
      <c r="F19" s="288">
        <v>7000</v>
      </c>
      <c r="G19" s="288">
        <v>50</v>
      </c>
      <c r="H19" s="288">
        <v>0</v>
      </c>
      <c r="I19" s="288">
        <v>5500</v>
      </c>
      <c r="J19" s="289">
        <v>1000</v>
      </c>
      <c r="K19" s="290">
        <v>15900</v>
      </c>
      <c r="L19" s="291">
        <v>8000</v>
      </c>
      <c r="M19" s="291">
        <v>4500</v>
      </c>
      <c r="N19" s="291">
        <v>40</v>
      </c>
      <c r="O19" s="292">
        <v>300</v>
      </c>
      <c r="P19" s="339">
        <f>SUM(C19:O19)</f>
        <v>63490</v>
      </c>
      <c r="Q19" s="340">
        <f>P19/U19-1</f>
        <v>-0.13341977751996181</v>
      </c>
      <c r="R19" s="341">
        <f>P19/X19-1</f>
        <v>-0.23873266794883474</v>
      </c>
      <c r="S19" s="342">
        <f>P19/Y19-1</f>
        <v>-0.40294549397350166</v>
      </c>
      <c r="T19" s="166"/>
      <c r="U19" s="139">
        <v>73265</v>
      </c>
      <c r="V19" s="140">
        <v>43575</v>
      </c>
      <c r="W19" s="140">
        <v>29690</v>
      </c>
      <c r="X19" s="140">
        <v>83400.399999999994</v>
      </c>
      <c r="Y19" s="140">
        <v>106338.7</v>
      </c>
    </row>
    <row r="20" spans="1:25" ht="14" customHeight="1" thickBot="1">
      <c r="A20" s="388"/>
      <c r="B20" s="235" t="s">
        <v>98</v>
      </c>
      <c r="C20" s="219"/>
      <c r="D20" s="207"/>
      <c r="E20" s="207"/>
      <c r="F20" s="207"/>
      <c r="G20" s="207"/>
      <c r="H20" s="207"/>
      <c r="I20" s="207"/>
      <c r="J20" s="220"/>
      <c r="K20" s="229"/>
      <c r="L20" s="211"/>
      <c r="M20" s="211"/>
      <c r="N20" s="211"/>
      <c r="O20" s="230"/>
      <c r="P20" s="335"/>
      <c r="Q20" s="336"/>
      <c r="R20" s="337"/>
      <c r="S20" s="338"/>
      <c r="T20" s="108"/>
      <c r="U20" s="141">
        <v>47.159011806456014</v>
      </c>
      <c r="V20" s="141">
        <v>49.715662650602411</v>
      </c>
      <c r="W20" s="141">
        <v>43.406702593465816</v>
      </c>
      <c r="X20" s="141">
        <v>44.72241380137266</v>
      </c>
      <c r="Y20" s="141">
        <v>46.812807566765436</v>
      </c>
    </row>
    <row r="21" spans="1:25" ht="14" customHeight="1">
      <c r="A21" s="387" t="s">
        <v>121</v>
      </c>
      <c r="B21" s="299" t="s">
        <v>2</v>
      </c>
      <c r="C21" s="281">
        <v>0</v>
      </c>
      <c r="D21" s="282">
        <v>100</v>
      </c>
      <c r="E21" s="282">
        <v>120</v>
      </c>
      <c r="F21" s="282">
        <v>60</v>
      </c>
      <c r="G21" s="282">
        <v>0</v>
      </c>
      <c r="H21" s="282">
        <v>0</v>
      </c>
      <c r="I21" s="282">
        <v>0</v>
      </c>
      <c r="J21" s="283">
        <v>0</v>
      </c>
      <c r="K21" s="284">
        <v>550</v>
      </c>
      <c r="L21" s="285">
        <v>100</v>
      </c>
      <c r="M21" s="285">
        <v>140</v>
      </c>
      <c r="N21" s="285">
        <v>0</v>
      </c>
      <c r="O21" s="286">
        <v>0</v>
      </c>
      <c r="P21" s="331">
        <f>SUM(C21:O21)</f>
        <v>1070</v>
      </c>
      <c r="Q21" s="332">
        <f>P21/U21-1</f>
        <v>-0.61989342806394321</v>
      </c>
      <c r="R21" s="333">
        <f>P21/X21-1</f>
        <v>-0.51974865350089772</v>
      </c>
      <c r="S21" s="334">
        <f>P21/Y21-1</f>
        <v>-0.1321978913219789</v>
      </c>
      <c r="T21" s="166"/>
      <c r="U21" s="139">
        <v>2815</v>
      </c>
      <c r="V21" s="140">
        <v>2035</v>
      </c>
      <c r="W21" s="140">
        <v>780</v>
      </c>
      <c r="X21" s="140">
        <v>2228</v>
      </c>
      <c r="Y21" s="140">
        <v>1233</v>
      </c>
    </row>
    <row r="22" spans="1:25" ht="14" customHeight="1" thickBot="1">
      <c r="A22" s="388"/>
      <c r="B22" s="235" t="s">
        <v>98</v>
      </c>
      <c r="C22" s="219"/>
      <c r="D22" s="207"/>
      <c r="E22" s="207"/>
      <c r="F22" s="207"/>
      <c r="G22" s="207"/>
      <c r="H22" s="207"/>
      <c r="I22" s="207"/>
      <c r="J22" s="220"/>
      <c r="K22" s="229"/>
      <c r="L22" s="211"/>
      <c r="M22" s="211"/>
      <c r="N22" s="211"/>
      <c r="O22" s="230"/>
      <c r="P22" s="335"/>
      <c r="Q22" s="336"/>
      <c r="R22" s="337"/>
      <c r="S22" s="338"/>
      <c r="T22" s="108"/>
      <c r="U22" s="141">
        <v>43</v>
      </c>
      <c r="V22" s="141">
        <v>45</v>
      </c>
      <c r="W22" s="141">
        <v>37</v>
      </c>
      <c r="X22" s="141">
        <v>38.129263913824055</v>
      </c>
      <c r="Y22" s="141">
        <v>38.946066504460667</v>
      </c>
    </row>
    <row r="23" spans="1:25" ht="14" customHeight="1">
      <c r="A23" s="389" t="s">
        <v>85</v>
      </c>
      <c r="B23" s="299" t="s">
        <v>2</v>
      </c>
      <c r="C23" s="287">
        <v>35</v>
      </c>
      <c r="D23" s="288">
        <v>1000</v>
      </c>
      <c r="E23" s="288">
        <v>130</v>
      </c>
      <c r="F23" s="288">
        <v>35</v>
      </c>
      <c r="G23" s="288">
        <v>100</v>
      </c>
      <c r="H23" s="288">
        <v>10</v>
      </c>
      <c r="I23" s="288">
        <v>405</v>
      </c>
      <c r="J23" s="289">
        <v>90</v>
      </c>
      <c r="K23" s="290">
        <v>70</v>
      </c>
      <c r="L23" s="291">
        <v>20</v>
      </c>
      <c r="M23" s="291">
        <v>50</v>
      </c>
      <c r="N23" s="291">
        <v>2600</v>
      </c>
      <c r="O23" s="292">
        <v>110</v>
      </c>
      <c r="P23" s="339">
        <f>SUM(C23:O23)</f>
        <v>4655</v>
      </c>
      <c r="Q23" s="340">
        <f>P23/U23-1</f>
        <v>9.761388286334105E-3</v>
      </c>
      <c r="R23" s="341">
        <f>P23/X23-1</f>
        <v>-6.8179998398590791E-2</v>
      </c>
      <c r="S23" s="342">
        <f>P23/Y23-1</f>
        <v>8.5764933641219399E-2</v>
      </c>
      <c r="T23" s="166"/>
      <c r="U23" s="139">
        <v>4610</v>
      </c>
      <c r="V23" s="140">
        <v>1775</v>
      </c>
      <c r="W23" s="140">
        <v>2835</v>
      </c>
      <c r="X23" s="140">
        <v>4995.6000000000004</v>
      </c>
      <c r="Y23" s="140">
        <v>4287.3</v>
      </c>
    </row>
    <row r="24" spans="1:25" ht="14" customHeight="1" thickBot="1">
      <c r="A24" s="388"/>
      <c r="B24" s="235" t="s">
        <v>98</v>
      </c>
      <c r="C24" s="219"/>
      <c r="D24" s="207"/>
      <c r="E24" s="207"/>
      <c r="F24" s="207"/>
      <c r="G24" s="207"/>
      <c r="H24" s="207"/>
      <c r="I24" s="207"/>
      <c r="J24" s="220"/>
      <c r="K24" s="229"/>
      <c r="L24" s="211"/>
      <c r="M24" s="211"/>
      <c r="N24" s="211"/>
      <c r="O24" s="230"/>
      <c r="P24" s="335"/>
      <c r="Q24" s="336"/>
      <c r="R24" s="337"/>
      <c r="S24" s="338"/>
      <c r="T24" s="108"/>
      <c r="U24" s="141">
        <v>33.939262472885034</v>
      </c>
      <c r="V24" s="141">
        <v>29.208450704225353</v>
      </c>
      <c r="W24" s="141">
        <v>36.901234567901234</v>
      </c>
      <c r="X24" s="141">
        <v>33.101249099207294</v>
      </c>
      <c r="Y24" s="141">
        <v>33.54145965992582</v>
      </c>
    </row>
    <row r="25" spans="1:25" ht="14" customHeight="1">
      <c r="A25" s="389" t="s">
        <v>86</v>
      </c>
      <c r="B25" s="299" t="s">
        <v>2</v>
      </c>
      <c r="C25" s="293">
        <v>1700</v>
      </c>
      <c r="D25" s="294">
        <v>20900</v>
      </c>
      <c r="E25" s="294">
        <v>10500</v>
      </c>
      <c r="F25" s="294">
        <v>12500</v>
      </c>
      <c r="G25" s="294">
        <v>4800</v>
      </c>
      <c r="H25" s="294">
        <v>1000</v>
      </c>
      <c r="I25" s="294">
        <v>18500</v>
      </c>
      <c r="J25" s="295">
        <v>6800</v>
      </c>
      <c r="K25" s="296">
        <v>4500</v>
      </c>
      <c r="L25" s="297">
        <v>1900</v>
      </c>
      <c r="M25" s="297">
        <v>1500</v>
      </c>
      <c r="N25" s="297">
        <v>2200</v>
      </c>
      <c r="O25" s="298">
        <v>100</v>
      </c>
      <c r="P25" s="343">
        <f>SUM(C25:O25)</f>
        <v>86900</v>
      </c>
      <c r="Q25" s="340">
        <f>P25/U25-1</f>
        <v>3.1943949649685388E-2</v>
      </c>
      <c r="R25" s="341">
        <f>P25/X25-1</f>
        <v>-6.504852279818385E-2</v>
      </c>
      <c r="S25" s="342">
        <f>P25/Y25-1</f>
        <v>-9.9617155971382543E-2</v>
      </c>
      <c r="T25" s="166"/>
      <c r="U25" s="139">
        <v>84210</v>
      </c>
      <c r="V25" s="140">
        <v>73700</v>
      </c>
      <c r="W25" s="140">
        <v>10510</v>
      </c>
      <c r="X25" s="140">
        <v>92946</v>
      </c>
      <c r="Y25" s="140">
        <v>96514.5</v>
      </c>
    </row>
    <row r="26" spans="1:25" ht="14" customHeight="1" thickBot="1">
      <c r="A26" s="388"/>
      <c r="B26" s="235" t="s">
        <v>98</v>
      </c>
      <c r="C26" s="219"/>
      <c r="D26" s="207"/>
      <c r="E26" s="207"/>
      <c r="F26" s="207"/>
      <c r="G26" s="207"/>
      <c r="H26" s="207"/>
      <c r="I26" s="207"/>
      <c r="J26" s="220"/>
      <c r="K26" s="229"/>
      <c r="L26" s="211"/>
      <c r="M26" s="211"/>
      <c r="N26" s="211"/>
      <c r="O26" s="230"/>
      <c r="P26" s="335"/>
      <c r="Q26" s="336"/>
      <c r="R26" s="337"/>
      <c r="S26" s="338"/>
      <c r="T26" s="108"/>
      <c r="U26" s="141">
        <v>44.358330364564779</v>
      </c>
      <c r="V26" s="141">
        <v>44.725033921302575</v>
      </c>
      <c r="W26" s="141">
        <v>41.786869647954326</v>
      </c>
      <c r="X26" s="141">
        <v>44.204645708260713</v>
      </c>
      <c r="Y26" s="141">
        <v>47.596832600282859</v>
      </c>
    </row>
    <row r="27" spans="1:25" ht="14" customHeight="1">
      <c r="A27" s="389" t="s">
        <v>87</v>
      </c>
      <c r="B27" s="299" t="s">
        <v>2</v>
      </c>
      <c r="C27" s="293">
        <v>140</v>
      </c>
      <c r="D27" s="294">
        <v>1200</v>
      </c>
      <c r="E27" s="294">
        <v>2000</v>
      </c>
      <c r="F27" s="294">
        <v>2000</v>
      </c>
      <c r="G27" s="294">
        <v>800</v>
      </c>
      <c r="H27" s="294">
        <v>0</v>
      </c>
      <c r="I27" s="294">
        <v>900</v>
      </c>
      <c r="J27" s="295">
        <v>1000</v>
      </c>
      <c r="K27" s="296">
        <v>960</v>
      </c>
      <c r="L27" s="297">
        <v>450</v>
      </c>
      <c r="M27" s="297">
        <v>190</v>
      </c>
      <c r="N27" s="297">
        <v>760</v>
      </c>
      <c r="O27" s="298">
        <v>25</v>
      </c>
      <c r="P27" s="343">
        <f>SUM(C27:O27)</f>
        <v>10425</v>
      </c>
      <c r="Q27" s="340">
        <f>P27/U27-1</f>
        <v>-0.35648148148148151</v>
      </c>
      <c r="R27" s="341">
        <f>P27/X27-1</f>
        <v>-0.175433045954283</v>
      </c>
      <c r="S27" s="342">
        <f>P27/Y27-1</f>
        <v>5.0430752178951099E-2</v>
      </c>
      <c r="T27" s="166"/>
      <c r="U27" s="139">
        <v>16200</v>
      </c>
      <c r="V27" s="140">
        <v>13805</v>
      </c>
      <c r="W27" s="140">
        <v>2395</v>
      </c>
      <c r="X27" s="140">
        <v>12643</v>
      </c>
      <c r="Y27" s="140">
        <v>9924.5</v>
      </c>
    </row>
    <row r="28" spans="1:25" ht="14" customHeight="1" thickBot="1">
      <c r="A28" s="388"/>
      <c r="B28" s="235" t="s">
        <v>98</v>
      </c>
      <c r="C28" s="219"/>
      <c r="D28" s="207"/>
      <c r="E28" s="207"/>
      <c r="F28" s="207"/>
      <c r="G28" s="207"/>
      <c r="H28" s="207"/>
      <c r="I28" s="207"/>
      <c r="J28" s="220"/>
      <c r="K28" s="229"/>
      <c r="L28" s="211"/>
      <c r="M28" s="211"/>
      <c r="N28" s="211"/>
      <c r="O28" s="230"/>
      <c r="P28" s="335"/>
      <c r="Q28" s="336"/>
      <c r="R28" s="337"/>
      <c r="S28" s="338"/>
      <c r="T28" s="108"/>
      <c r="U28" s="141">
        <v>34.459259259259262</v>
      </c>
      <c r="V28" s="141">
        <v>34.356754798985875</v>
      </c>
      <c r="W28" s="141">
        <v>35.050104384133611</v>
      </c>
      <c r="X28" s="141">
        <v>35.185399035039154</v>
      </c>
      <c r="Y28" s="141">
        <v>37.144742808201926</v>
      </c>
    </row>
    <row r="29" spans="1:25" ht="14" customHeight="1">
      <c r="A29" s="387" t="s">
        <v>122</v>
      </c>
      <c r="B29" s="299" t="s">
        <v>2</v>
      </c>
      <c r="C29" s="293">
        <v>210</v>
      </c>
      <c r="D29" s="294">
        <v>500</v>
      </c>
      <c r="E29" s="294">
        <v>510</v>
      </c>
      <c r="F29" s="294">
        <v>1000</v>
      </c>
      <c r="G29" s="294">
        <v>350</v>
      </c>
      <c r="H29" s="294">
        <v>50</v>
      </c>
      <c r="I29" s="294">
        <v>500</v>
      </c>
      <c r="J29" s="295">
        <v>325</v>
      </c>
      <c r="K29" s="296">
        <v>200</v>
      </c>
      <c r="L29" s="297">
        <v>95</v>
      </c>
      <c r="M29" s="297">
        <v>200</v>
      </c>
      <c r="N29" s="297">
        <v>60</v>
      </c>
      <c r="O29" s="298">
        <v>150</v>
      </c>
      <c r="P29" s="343">
        <f>SUM(C29:O29)</f>
        <v>4150</v>
      </c>
      <c r="Q29" s="340">
        <f>P29/U29-1</f>
        <v>5.7324840764331197E-2</v>
      </c>
      <c r="R29" s="341">
        <f>P29/X29-1</f>
        <v>-0.13541666666666663</v>
      </c>
      <c r="S29" s="342">
        <f>P29/Y29-1</f>
        <v>-0.18547595682041218</v>
      </c>
      <c r="T29" s="166"/>
      <c r="U29" s="139">
        <v>3925</v>
      </c>
      <c r="V29" s="140">
        <v>3215</v>
      </c>
      <c r="W29" s="140">
        <v>710</v>
      </c>
      <c r="X29" s="140">
        <v>4800</v>
      </c>
      <c r="Y29" s="140">
        <v>5095</v>
      </c>
    </row>
    <row r="30" spans="1:25" ht="14" customHeight="1" thickBot="1">
      <c r="A30" s="388"/>
      <c r="B30" s="235" t="s">
        <v>98</v>
      </c>
      <c r="C30" s="219"/>
      <c r="D30" s="207"/>
      <c r="E30" s="207"/>
      <c r="F30" s="207"/>
      <c r="G30" s="207"/>
      <c r="H30" s="207"/>
      <c r="I30" s="207"/>
      <c r="J30" s="220"/>
      <c r="K30" s="229"/>
      <c r="L30" s="211"/>
      <c r="M30" s="211"/>
      <c r="N30" s="211"/>
      <c r="O30" s="230"/>
      <c r="P30" s="335"/>
      <c r="Q30" s="336"/>
      <c r="R30" s="337"/>
      <c r="S30" s="338"/>
      <c r="T30" s="108"/>
      <c r="U30" s="141">
        <v>29.638216560509555</v>
      </c>
      <c r="V30" s="141">
        <v>30.082426127527217</v>
      </c>
      <c r="W30" s="141">
        <v>27.62676056338028</v>
      </c>
      <c r="X30" s="141">
        <v>30.1525</v>
      </c>
      <c r="Y30" s="141">
        <v>31.504023552502453</v>
      </c>
    </row>
    <row r="31" spans="1:25" ht="14" customHeight="1">
      <c r="A31" s="387" t="s">
        <v>138</v>
      </c>
      <c r="B31" s="299" t="s">
        <v>2</v>
      </c>
      <c r="C31" s="281">
        <v>30</v>
      </c>
      <c r="D31" s="282">
        <v>600</v>
      </c>
      <c r="E31" s="282">
        <v>250</v>
      </c>
      <c r="F31" s="282">
        <v>680</v>
      </c>
      <c r="G31" s="282">
        <v>300</v>
      </c>
      <c r="H31" s="282">
        <v>0</v>
      </c>
      <c r="I31" s="282">
        <v>300</v>
      </c>
      <c r="J31" s="283">
        <v>230</v>
      </c>
      <c r="K31" s="284">
        <v>80</v>
      </c>
      <c r="L31" s="285">
        <v>40</v>
      </c>
      <c r="M31" s="285">
        <v>50</v>
      </c>
      <c r="N31" s="285">
        <v>1500</v>
      </c>
      <c r="O31" s="286">
        <v>20</v>
      </c>
      <c r="P31" s="331">
        <f>SUM(C31:O31)</f>
        <v>4080</v>
      </c>
      <c r="Q31" s="332">
        <f>P31/U31-1</f>
        <v>-3.8869257950530089E-2</v>
      </c>
      <c r="R31" s="333">
        <f>P31/X31-1</f>
        <v>-8.5201793721973118E-2</v>
      </c>
      <c r="S31" s="334">
        <f>P31/Y31-1</f>
        <v>-3.4090909090909061E-2</v>
      </c>
      <c r="T31" s="166"/>
      <c r="U31" s="139">
        <v>4245</v>
      </c>
      <c r="V31" s="140">
        <v>2550</v>
      </c>
      <c r="W31" s="140">
        <v>1695</v>
      </c>
      <c r="X31" s="140">
        <v>4460</v>
      </c>
      <c r="Y31" s="140">
        <v>4224</v>
      </c>
    </row>
    <row r="32" spans="1:25" ht="14" customHeight="1" thickBot="1">
      <c r="A32" s="388"/>
      <c r="B32" s="235" t="s">
        <v>98</v>
      </c>
      <c r="C32" s="219"/>
      <c r="D32" s="207"/>
      <c r="E32" s="207"/>
      <c r="F32" s="207"/>
      <c r="G32" s="207"/>
      <c r="H32" s="207"/>
      <c r="I32" s="207"/>
      <c r="J32" s="220"/>
      <c r="K32" s="229"/>
      <c r="L32" s="211"/>
      <c r="M32" s="211"/>
      <c r="N32" s="211"/>
      <c r="O32" s="230"/>
      <c r="P32" s="335"/>
      <c r="Q32" s="336"/>
      <c r="R32" s="337"/>
      <c r="S32" s="338"/>
      <c r="T32" s="108"/>
      <c r="U32" s="141">
        <v>29</v>
      </c>
      <c r="V32" s="141">
        <v>26</v>
      </c>
      <c r="W32" s="141">
        <v>33.10914454277286</v>
      </c>
      <c r="X32" s="141">
        <v>28.164125560538118</v>
      </c>
      <c r="Y32" s="141">
        <v>29.069318181818183</v>
      </c>
    </row>
    <row r="33" spans="1:28" ht="14" customHeight="1">
      <c r="A33" s="389" t="s">
        <v>88</v>
      </c>
      <c r="B33" s="299" t="s">
        <v>2</v>
      </c>
      <c r="C33" s="293">
        <v>900</v>
      </c>
      <c r="D33" s="294">
        <v>8700</v>
      </c>
      <c r="E33" s="294">
        <v>2000</v>
      </c>
      <c r="F33" s="294">
        <v>3600</v>
      </c>
      <c r="G33" s="294">
        <v>1800</v>
      </c>
      <c r="H33" s="294">
        <v>1900</v>
      </c>
      <c r="I33" s="294">
        <v>6500</v>
      </c>
      <c r="J33" s="295">
        <v>2000</v>
      </c>
      <c r="K33" s="296">
        <v>600</v>
      </c>
      <c r="L33" s="297">
        <v>150</v>
      </c>
      <c r="M33" s="297">
        <v>300</v>
      </c>
      <c r="N33" s="297">
        <v>3800</v>
      </c>
      <c r="O33" s="298">
        <v>180</v>
      </c>
      <c r="P33" s="343">
        <f>SUM(C33:O33)</f>
        <v>32430</v>
      </c>
      <c r="Q33" s="340">
        <f>P33/U33-1</f>
        <v>0.11500773594636415</v>
      </c>
      <c r="R33" s="341">
        <f>P33/X33-1</f>
        <v>1.8530150753768737E-2</v>
      </c>
      <c r="S33" s="342">
        <f>P33/Y33-1</f>
        <v>-8.7160288798502572E-2</v>
      </c>
      <c r="T33" s="166"/>
      <c r="U33" s="139">
        <v>29085</v>
      </c>
      <c r="V33" s="140">
        <v>24190</v>
      </c>
      <c r="W33" s="140">
        <v>4895</v>
      </c>
      <c r="X33" s="140">
        <v>31840</v>
      </c>
      <c r="Y33" s="140">
        <v>35526.5</v>
      </c>
    </row>
    <row r="34" spans="1:28" ht="14" customHeight="1" thickBot="1">
      <c r="A34" s="391"/>
      <c r="B34" s="236" t="s">
        <v>98</v>
      </c>
      <c r="C34" s="221"/>
      <c r="D34" s="208"/>
      <c r="E34" s="208"/>
      <c r="F34" s="208"/>
      <c r="G34" s="208"/>
      <c r="H34" s="208"/>
      <c r="I34" s="208"/>
      <c r="J34" s="222"/>
      <c r="K34" s="231"/>
      <c r="L34" s="212"/>
      <c r="M34" s="212"/>
      <c r="N34" s="212"/>
      <c r="O34" s="232"/>
      <c r="P34" s="344"/>
      <c r="Q34" s="345"/>
      <c r="R34" s="346"/>
      <c r="S34" s="347"/>
      <c r="U34" s="141">
        <v>40.379577101598763</v>
      </c>
      <c r="V34" s="141">
        <v>40.187474162877223</v>
      </c>
      <c r="W34" s="141">
        <v>41.328907048008169</v>
      </c>
      <c r="X34" s="141">
        <v>39.405445979899497</v>
      </c>
      <c r="Y34" s="141">
        <v>40.615968361645528</v>
      </c>
    </row>
    <row r="35" spans="1:28" ht="24" customHeight="1" thickBot="1">
      <c r="A35" s="192" t="s">
        <v>99</v>
      </c>
      <c r="B35" s="216" t="s">
        <v>2</v>
      </c>
      <c r="C35" s="223">
        <f>SUM(C15,C17,C33,C31,C27,C25,C23,C19,C21,C29)</f>
        <v>11015</v>
      </c>
      <c r="D35" s="209">
        <f t="shared" ref="D35:P35" si="0">SUM(D15,D17,D33,D31,D27,D25,D23,D19,D21,D29)</f>
        <v>50550</v>
      </c>
      <c r="E35" s="209">
        <f t="shared" si="0"/>
        <v>87670</v>
      </c>
      <c r="F35" s="209">
        <f t="shared" si="0"/>
        <v>103675</v>
      </c>
      <c r="G35" s="209">
        <f t="shared" si="0"/>
        <v>15300</v>
      </c>
      <c r="H35" s="209">
        <f t="shared" si="0"/>
        <v>7960</v>
      </c>
      <c r="I35" s="209">
        <f t="shared" si="0"/>
        <v>75605</v>
      </c>
      <c r="J35" s="224">
        <f t="shared" si="0"/>
        <v>46445</v>
      </c>
      <c r="K35" s="223">
        <f t="shared" si="0"/>
        <v>31760</v>
      </c>
      <c r="L35" s="209">
        <f t="shared" si="0"/>
        <v>12495</v>
      </c>
      <c r="M35" s="209">
        <f t="shared" si="0"/>
        <v>9640</v>
      </c>
      <c r="N35" s="209">
        <f t="shared" si="0"/>
        <v>13200</v>
      </c>
      <c r="O35" s="224">
        <f t="shared" si="0"/>
        <v>1175</v>
      </c>
      <c r="P35" s="348">
        <f t="shared" si="0"/>
        <v>466490</v>
      </c>
      <c r="Q35" s="349">
        <f>P35/U35-1</f>
        <v>8.106417000764754E-2</v>
      </c>
      <c r="R35" s="349">
        <f>P35/X35-1</f>
        <v>-3.2338629413636411E-2</v>
      </c>
      <c r="S35" s="350">
        <f>P35/Y35-1</f>
        <v>-0.11164627186225384</v>
      </c>
      <c r="U35" s="190">
        <f>SUM(U15,U17,U19,U21,U23,U25,U27,U29,U31,U33)</f>
        <v>431510</v>
      </c>
      <c r="V35" s="191">
        <f t="shared" ref="V35:Y35" si="1">SUM(V15,V17,V19,V21,V23,V25,V27,V29,V31,V33)</f>
        <v>362935</v>
      </c>
      <c r="W35" s="191">
        <f t="shared" si="1"/>
        <v>68575</v>
      </c>
      <c r="X35" s="191">
        <f>SUM(X15,X17,X19,X21,X23,X25,X27,X29,X31,X33)</f>
        <v>482079.79999999993</v>
      </c>
      <c r="Y35" s="191">
        <f t="shared" si="1"/>
        <v>525117.39999999991</v>
      </c>
    </row>
    <row r="36" spans="1:28" ht="14" customHeight="1">
      <c r="A36" s="392" t="s">
        <v>89</v>
      </c>
      <c r="B36" s="300" t="s">
        <v>2</v>
      </c>
      <c r="C36" s="293">
        <v>2480</v>
      </c>
      <c r="D36" s="294">
        <v>550</v>
      </c>
      <c r="E36" s="294">
        <v>13100</v>
      </c>
      <c r="F36" s="294">
        <v>35025</v>
      </c>
      <c r="G36" s="294">
        <v>1820</v>
      </c>
      <c r="H36" s="294">
        <v>15020</v>
      </c>
      <c r="I36" s="294">
        <v>5740</v>
      </c>
      <c r="J36" s="295">
        <v>12655</v>
      </c>
      <c r="K36" s="296">
        <v>230</v>
      </c>
      <c r="L36" s="297">
        <v>235</v>
      </c>
      <c r="M36" s="297">
        <v>55</v>
      </c>
      <c r="N36" s="297">
        <v>0</v>
      </c>
      <c r="O36" s="298">
        <v>20</v>
      </c>
      <c r="P36" s="339">
        <f>SUM(C36:O36)</f>
        <v>86930</v>
      </c>
      <c r="Q36" s="354">
        <f>P36/U36-1</f>
        <v>5.3084266123952117E-2</v>
      </c>
      <c r="R36" s="355">
        <f>P36/X36-1</f>
        <v>0.1565869442581771</v>
      </c>
      <c r="S36" s="342">
        <f>P36/Y36-1</f>
        <v>5.9000959959457422E-2</v>
      </c>
      <c r="T36" s="176"/>
      <c r="U36" s="139">
        <v>82548</v>
      </c>
      <c r="V36" s="140">
        <v>82013</v>
      </c>
      <c r="W36" s="140">
        <v>535</v>
      </c>
      <c r="X36" s="140">
        <v>75160.800000000003</v>
      </c>
      <c r="Y36" s="140">
        <v>82086.8</v>
      </c>
    </row>
    <row r="37" spans="1:28" ht="14" customHeight="1" thickBot="1">
      <c r="A37" s="388"/>
      <c r="B37" s="235" t="s">
        <v>98</v>
      </c>
      <c r="C37" s="219"/>
      <c r="D37" s="207"/>
      <c r="E37" s="207"/>
      <c r="F37" s="207"/>
      <c r="G37" s="207"/>
      <c r="H37" s="207"/>
      <c r="I37" s="207"/>
      <c r="J37" s="220"/>
      <c r="K37" s="229"/>
      <c r="L37" s="211"/>
      <c r="M37" s="211"/>
      <c r="N37" s="211"/>
      <c r="O37" s="230"/>
      <c r="P37" s="335"/>
      <c r="Q37" s="336"/>
      <c r="R37" s="337"/>
      <c r="S37" s="338"/>
      <c r="T37" s="177"/>
      <c r="U37" s="141">
        <v>110</v>
      </c>
      <c r="V37" s="141">
        <v>110.07235438284174</v>
      </c>
      <c r="W37" s="141">
        <v>78</v>
      </c>
      <c r="X37" s="141">
        <v>105.25587806409723</v>
      </c>
      <c r="Y37" s="141">
        <v>104.62165658790451</v>
      </c>
      <c r="Z37" s="177"/>
      <c r="AA37" s="385"/>
    </row>
    <row r="38" spans="1:28" ht="14" customHeight="1">
      <c r="A38" s="389" t="s">
        <v>90</v>
      </c>
      <c r="B38" s="299" t="s">
        <v>2</v>
      </c>
      <c r="C38" s="293">
        <v>1460</v>
      </c>
      <c r="D38" s="294">
        <v>655</v>
      </c>
      <c r="E38" s="294">
        <v>12940</v>
      </c>
      <c r="F38" s="294">
        <v>14315</v>
      </c>
      <c r="G38" s="294">
        <v>980</v>
      </c>
      <c r="H38" s="294">
        <v>11980</v>
      </c>
      <c r="I38" s="294">
        <v>4560</v>
      </c>
      <c r="J38" s="295">
        <v>4345</v>
      </c>
      <c r="K38" s="296">
        <v>470</v>
      </c>
      <c r="L38" s="297">
        <v>60</v>
      </c>
      <c r="M38" s="297">
        <v>10</v>
      </c>
      <c r="N38" s="297">
        <v>0</v>
      </c>
      <c r="O38" s="298">
        <v>0</v>
      </c>
      <c r="P38" s="339">
        <f>SUM(C38:O38)</f>
        <v>51775</v>
      </c>
      <c r="Q38" s="354">
        <f>P38/U38-1</f>
        <v>4.3282890362101201E-2</v>
      </c>
      <c r="R38" s="355">
        <f>P38/X38-1</f>
        <v>9.990610169059444E-2</v>
      </c>
      <c r="S38" s="342">
        <f>P38/Y38-1</f>
        <v>0.10327412979319606</v>
      </c>
      <c r="T38" s="166"/>
      <c r="U38" s="139">
        <v>49627</v>
      </c>
      <c r="V38" s="140">
        <v>49092</v>
      </c>
      <c r="W38" s="140">
        <v>535</v>
      </c>
      <c r="X38" s="140">
        <v>47072.2</v>
      </c>
      <c r="Y38" s="140">
        <v>46928.5</v>
      </c>
      <c r="AA38" s="385"/>
      <c r="AB38" s="177"/>
    </row>
    <row r="39" spans="1:28" ht="14" customHeight="1" thickBot="1">
      <c r="A39" s="388"/>
      <c r="B39" s="235" t="s">
        <v>98</v>
      </c>
      <c r="C39" s="219"/>
      <c r="D39" s="207"/>
      <c r="E39" s="207"/>
      <c r="F39" s="207"/>
      <c r="G39" s="207"/>
      <c r="H39" s="207"/>
      <c r="I39" s="207"/>
      <c r="J39" s="220"/>
      <c r="K39" s="229"/>
      <c r="L39" s="211"/>
      <c r="M39" s="211"/>
      <c r="N39" s="211"/>
      <c r="O39" s="230"/>
      <c r="P39" s="335"/>
      <c r="Q39" s="336"/>
      <c r="R39" s="337"/>
      <c r="S39" s="338"/>
      <c r="T39" s="166"/>
      <c r="U39" s="141">
        <v>83</v>
      </c>
      <c r="V39" s="141">
        <v>83.616801108123525</v>
      </c>
      <c r="W39" s="141">
        <v>52</v>
      </c>
      <c r="X39" s="141">
        <v>76.262044263917986</v>
      </c>
      <c r="Y39" s="141">
        <v>73.390208508688744</v>
      </c>
    </row>
    <row r="40" spans="1:28" ht="14" customHeight="1">
      <c r="A40" s="389" t="s">
        <v>91</v>
      </c>
      <c r="B40" s="299" t="s">
        <v>2</v>
      </c>
      <c r="C40" s="293">
        <v>2700</v>
      </c>
      <c r="D40" s="294">
        <v>380</v>
      </c>
      <c r="E40" s="294">
        <v>1500</v>
      </c>
      <c r="F40" s="294">
        <v>5710</v>
      </c>
      <c r="G40" s="294">
        <v>550</v>
      </c>
      <c r="H40" s="294">
        <v>225</v>
      </c>
      <c r="I40" s="294">
        <v>1400</v>
      </c>
      <c r="J40" s="295">
        <v>2750</v>
      </c>
      <c r="K40" s="296">
        <v>1300</v>
      </c>
      <c r="L40" s="297">
        <v>25</v>
      </c>
      <c r="M40" s="297">
        <v>360</v>
      </c>
      <c r="N40" s="297">
        <v>0</v>
      </c>
      <c r="O40" s="298">
        <v>0</v>
      </c>
      <c r="P40" s="339">
        <f>SUM(C40:O40)</f>
        <v>16900</v>
      </c>
      <c r="Q40" s="354">
        <f>P40/U40-1</f>
        <v>-4.8691246833661661E-2</v>
      </c>
      <c r="R40" s="355">
        <f>P40/X40-1</f>
        <v>-0.27114959977918851</v>
      </c>
      <c r="S40" s="342">
        <f>P40/Y40-1</f>
        <v>-0.1903027980068992</v>
      </c>
      <c r="T40" s="166"/>
      <c r="U40" s="139">
        <v>17765</v>
      </c>
      <c r="V40" s="140">
        <v>15810</v>
      </c>
      <c r="W40" s="140">
        <v>1955</v>
      </c>
      <c r="X40" s="140">
        <v>23187.200000000001</v>
      </c>
      <c r="Y40" s="140">
        <v>20872</v>
      </c>
    </row>
    <row r="41" spans="1:28" ht="14" customHeight="1" thickBot="1">
      <c r="A41" s="391"/>
      <c r="B41" s="235" t="s">
        <v>98</v>
      </c>
      <c r="C41" s="221"/>
      <c r="D41" s="208"/>
      <c r="E41" s="208"/>
      <c r="F41" s="208"/>
      <c r="G41" s="208"/>
      <c r="H41" s="208"/>
      <c r="I41" s="208"/>
      <c r="J41" s="222"/>
      <c r="K41" s="231"/>
      <c r="L41" s="212"/>
      <c r="M41" s="212"/>
      <c r="N41" s="212"/>
      <c r="O41" s="232"/>
      <c r="P41" s="344"/>
      <c r="Q41" s="345"/>
      <c r="R41" s="346"/>
      <c r="S41" s="347"/>
      <c r="U41" s="141">
        <v>35</v>
      </c>
      <c r="V41" s="141">
        <v>35.278937381404177</v>
      </c>
      <c r="W41" s="141">
        <v>29</v>
      </c>
      <c r="X41" s="141">
        <v>32.17839152635937</v>
      </c>
      <c r="Y41" s="141">
        <v>32.700421617477964</v>
      </c>
    </row>
    <row r="42" spans="1:28" ht="24.5" customHeight="1" thickBot="1">
      <c r="A42" s="192" t="s">
        <v>100</v>
      </c>
      <c r="B42" s="216" t="s">
        <v>2</v>
      </c>
      <c r="C42" s="225">
        <f>C36+C38+C40</f>
        <v>6640</v>
      </c>
      <c r="D42" s="210">
        <f t="shared" ref="D42:P42" si="2">D36+D38+D40</f>
        <v>1585</v>
      </c>
      <c r="E42" s="210">
        <f t="shared" si="2"/>
        <v>27540</v>
      </c>
      <c r="F42" s="210">
        <f t="shared" si="2"/>
        <v>55050</v>
      </c>
      <c r="G42" s="210">
        <f t="shared" si="2"/>
        <v>3350</v>
      </c>
      <c r="H42" s="210">
        <f t="shared" si="2"/>
        <v>27225</v>
      </c>
      <c r="I42" s="210">
        <f t="shared" si="2"/>
        <v>11700</v>
      </c>
      <c r="J42" s="226">
        <f t="shared" si="2"/>
        <v>19750</v>
      </c>
      <c r="K42" s="225">
        <f t="shared" si="2"/>
        <v>2000</v>
      </c>
      <c r="L42" s="210">
        <f t="shared" si="2"/>
        <v>320</v>
      </c>
      <c r="M42" s="210">
        <f t="shared" si="2"/>
        <v>425</v>
      </c>
      <c r="N42" s="210">
        <f t="shared" si="2"/>
        <v>0</v>
      </c>
      <c r="O42" s="226">
        <f t="shared" si="2"/>
        <v>20</v>
      </c>
      <c r="P42" s="351">
        <f t="shared" si="2"/>
        <v>155605</v>
      </c>
      <c r="Q42" s="352">
        <f>P42/U42-1</f>
        <v>3.778177937841809E-2</v>
      </c>
      <c r="R42" s="349">
        <f>P42/X42-1</f>
        <v>7.0037037495478627E-2</v>
      </c>
      <c r="S42" s="353">
        <f>P42/Y42-1</f>
        <v>3.8146660857858006E-2</v>
      </c>
      <c r="U42" s="191">
        <f>U40+U38+U36</f>
        <v>149940</v>
      </c>
      <c r="V42" s="191">
        <f>V40+V38+V36</f>
        <v>146915</v>
      </c>
      <c r="W42" s="191">
        <f>W40+W38+W36</f>
        <v>3025</v>
      </c>
      <c r="X42" s="191">
        <f>X40+X38+X36</f>
        <v>145420.20000000001</v>
      </c>
      <c r="Y42" s="191">
        <f>Y40+Y38+Y36</f>
        <v>149887.29999999999</v>
      </c>
    </row>
    <row r="43" spans="1:28" ht="14" customHeight="1">
      <c r="A43" s="392" t="s">
        <v>92</v>
      </c>
      <c r="B43" s="300" t="s">
        <v>2</v>
      </c>
      <c r="C43" s="293">
        <v>600</v>
      </c>
      <c r="D43" s="294">
        <v>90</v>
      </c>
      <c r="E43" s="294">
        <v>5600</v>
      </c>
      <c r="F43" s="294">
        <v>4000</v>
      </c>
      <c r="G43" s="294">
        <v>900</v>
      </c>
      <c r="H43" s="294">
        <v>180</v>
      </c>
      <c r="I43" s="294">
        <v>3300</v>
      </c>
      <c r="J43" s="295">
        <v>4000</v>
      </c>
      <c r="K43" s="296">
        <v>1600</v>
      </c>
      <c r="L43" s="297">
        <v>290</v>
      </c>
      <c r="M43" s="297">
        <v>295</v>
      </c>
      <c r="N43" s="297">
        <v>0</v>
      </c>
      <c r="O43" s="298">
        <v>0</v>
      </c>
      <c r="P43" s="339">
        <f>SUM(C43:O43)</f>
        <v>20855</v>
      </c>
      <c r="Q43" s="354">
        <f>P43/U43-1</f>
        <v>-0.45901426718547345</v>
      </c>
      <c r="R43" s="355">
        <f>P43/X43-1</f>
        <v>-0.18739577001605345</v>
      </c>
      <c r="S43" s="342">
        <f>P43/Y43-1</f>
        <v>-8.1180389116029872E-2</v>
      </c>
      <c r="U43" s="139">
        <v>38550</v>
      </c>
      <c r="V43" s="140">
        <v>36410</v>
      </c>
      <c r="W43" s="140">
        <v>2140</v>
      </c>
      <c r="X43" s="140">
        <v>25664.400000000001</v>
      </c>
      <c r="Y43" s="140">
        <v>22697.599999999999</v>
      </c>
    </row>
    <row r="44" spans="1:28" ht="14" customHeight="1" thickBot="1">
      <c r="A44" s="391"/>
      <c r="B44" s="236" t="s">
        <v>98</v>
      </c>
      <c r="C44" s="221"/>
      <c r="D44" s="208"/>
      <c r="E44" s="208"/>
      <c r="F44" s="208"/>
      <c r="G44" s="208"/>
      <c r="H44" s="208"/>
      <c r="I44" s="208"/>
      <c r="J44" s="222"/>
      <c r="K44" s="231"/>
      <c r="L44" s="212"/>
      <c r="M44" s="212"/>
      <c r="N44" s="212"/>
      <c r="O44" s="232"/>
      <c r="P44" s="344"/>
      <c r="Q44" s="345"/>
      <c r="R44" s="346"/>
      <c r="S44" s="347"/>
      <c r="T44" s="160"/>
      <c r="U44" s="141">
        <v>42</v>
      </c>
      <c r="V44" s="141">
        <v>41.803076078000551</v>
      </c>
      <c r="W44" s="141">
        <v>51</v>
      </c>
      <c r="X44" s="141">
        <v>47.542393354218291</v>
      </c>
      <c r="Y44" s="141">
        <v>49.970864761032004</v>
      </c>
      <c r="Z44" s="160"/>
    </row>
    <row r="45" spans="1:28" ht="22" customHeight="1" thickBot="1">
      <c r="A45" s="192" t="s">
        <v>134</v>
      </c>
      <c r="B45" s="216" t="s">
        <v>2</v>
      </c>
      <c r="C45" s="225">
        <f>C42+C43+C35</f>
        <v>18255</v>
      </c>
      <c r="D45" s="210">
        <f t="shared" ref="D45:O45" si="3">D42+D43+D35</f>
        <v>52225</v>
      </c>
      <c r="E45" s="210">
        <f t="shared" si="3"/>
        <v>120810</v>
      </c>
      <c r="F45" s="210">
        <f t="shared" si="3"/>
        <v>162725</v>
      </c>
      <c r="G45" s="210">
        <f t="shared" si="3"/>
        <v>19550</v>
      </c>
      <c r="H45" s="210">
        <f t="shared" si="3"/>
        <v>35365</v>
      </c>
      <c r="I45" s="210">
        <f t="shared" si="3"/>
        <v>90605</v>
      </c>
      <c r="J45" s="226">
        <f t="shared" si="3"/>
        <v>70195</v>
      </c>
      <c r="K45" s="225">
        <f t="shared" si="3"/>
        <v>35360</v>
      </c>
      <c r="L45" s="210">
        <f t="shared" si="3"/>
        <v>13105</v>
      </c>
      <c r="M45" s="210">
        <f t="shared" si="3"/>
        <v>10360</v>
      </c>
      <c r="N45" s="210">
        <f t="shared" si="3"/>
        <v>13200</v>
      </c>
      <c r="O45" s="226">
        <f t="shared" si="3"/>
        <v>1195</v>
      </c>
      <c r="P45" s="351">
        <f t="shared" ref="P45" si="4">P42+P43+P35</f>
        <v>642950</v>
      </c>
      <c r="Q45" s="352">
        <f>P45/U45-1</f>
        <v>3.7016129032258149E-2</v>
      </c>
      <c r="R45" s="349">
        <f>P45/X45-1</f>
        <v>-1.5638329339443535E-2</v>
      </c>
      <c r="S45" s="353">
        <f>P45/Y45-1</f>
        <v>-7.8475160537667565E-2</v>
      </c>
      <c r="U45" s="384">
        <f>U42+U35+U43</f>
        <v>620000</v>
      </c>
      <c r="V45" s="191">
        <f>V42+V35+V43</f>
        <v>546260</v>
      </c>
      <c r="W45" s="191">
        <f>W42+W35+W43</f>
        <v>73740</v>
      </c>
      <c r="X45" s="191">
        <f>X42+X35+X43</f>
        <v>653164.4</v>
      </c>
      <c r="Y45" s="191">
        <f>Y42+Y35+Y43</f>
        <v>697702.29999999993</v>
      </c>
    </row>
    <row r="46" spans="1:28" ht="14" customHeight="1">
      <c r="A46" s="394" t="s">
        <v>124</v>
      </c>
      <c r="B46" s="300" t="s">
        <v>2</v>
      </c>
      <c r="C46" s="293">
        <v>0</v>
      </c>
      <c r="D46" s="294">
        <v>0</v>
      </c>
      <c r="E46" s="294">
        <v>0</v>
      </c>
      <c r="F46" s="294">
        <v>0</v>
      </c>
      <c r="G46" s="294">
        <v>0</v>
      </c>
      <c r="H46" s="294">
        <v>0</v>
      </c>
      <c r="I46" s="294">
        <v>0</v>
      </c>
      <c r="J46" s="295">
        <v>0</v>
      </c>
      <c r="K46" s="296">
        <v>125</v>
      </c>
      <c r="L46" s="297">
        <v>2000</v>
      </c>
      <c r="M46" s="297">
        <v>0</v>
      </c>
      <c r="N46" s="297">
        <v>0</v>
      </c>
      <c r="O46" s="298">
        <v>0</v>
      </c>
      <c r="P46" s="339">
        <f>SUM(C46:O46)</f>
        <v>2125</v>
      </c>
      <c r="Q46" s="354">
        <f>P46/U46-1</f>
        <v>1.674641148325362E-2</v>
      </c>
      <c r="R46" s="355">
        <f>P46/X46-1</f>
        <v>-3.8896426956128494E-2</v>
      </c>
      <c r="S46" s="342">
        <f>P46/Y46-1</f>
        <v>-0.20456672281489796</v>
      </c>
      <c r="U46" s="139">
        <v>2090</v>
      </c>
      <c r="V46" s="140">
        <v>0</v>
      </c>
      <c r="W46" s="140">
        <v>2090</v>
      </c>
      <c r="X46" s="140">
        <v>2211</v>
      </c>
      <c r="Y46" s="140">
        <v>2671.5</v>
      </c>
      <c r="Z46" s="91"/>
    </row>
    <row r="47" spans="1:28" ht="14" customHeight="1" thickBot="1">
      <c r="A47" s="395"/>
      <c r="B47" s="235" t="s">
        <v>98</v>
      </c>
      <c r="C47" s="219"/>
      <c r="D47" s="207"/>
      <c r="E47" s="207"/>
      <c r="F47" s="207"/>
      <c r="G47" s="207"/>
      <c r="H47" s="207"/>
      <c r="I47" s="207"/>
      <c r="J47" s="220"/>
      <c r="K47" s="229"/>
      <c r="L47" s="211"/>
      <c r="M47" s="211"/>
      <c r="N47" s="211"/>
      <c r="O47" s="230"/>
      <c r="P47" s="335"/>
      <c r="Q47" s="336"/>
      <c r="R47" s="337"/>
      <c r="S47" s="338"/>
      <c r="U47" s="141">
        <v>50</v>
      </c>
      <c r="V47" s="141"/>
      <c r="W47" s="141">
        <v>50</v>
      </c>
      <c r="X47" s="141">
        <v>58.48665762098598</v>
      </c>
      <c r="Y47" s="141">
        <v>56.484372075612953</v>
      </c>
      <c r="Z47" s="91"/>
    </row>
    <row r="48" spans="1:28" ht="14" customHeight="1">
      <c r="A48" s="389" t="s">
        <v>123</v>
      </c>
      <c r="B48" s="299" t="s">
        <v>2</v>
      </c>
      <c r="C48" s="293">
        <v>1750</v>
      </c>
      <c r="D48" s="294">
        <v>2000</v>
      </c>
      <c r="E48" s="294">
        <v>12000</v>
      </c>
      <c r="F48" s="294">
        <v>8000</v>
      </c>
      <c r="G48" s="294">
        <v>460</v>
      </c>
      <c r="H48" s="294">
        <v>1000</v>
      </c>
      <c r="I48" s="294">
        <v>7000</v>
      </c>
      <c r="J48" s="295">
        <v>3000</v>
      </c>
      <c r="K48" s="296">
        <v>2500</v>
      </c>
      <c r="L48" s="297">
        <v>700</v>
      </c>
      <c r="M48" s="297">
        <v>500</v>
      </c>
      <c r="N48" s="297">
        <v>20</v>
      </c>
      <c r="O48" s="298">
        <v>2</v>
      </c>
      <c r="P48" s="339">
        <f>SUM(C48:O48)</f>
        <v>38932</v>
      </c>
      <c r="Q48" s="354">
        <f>P48/U48-1</f>
        <v>9.3227002134112169E-2</v>
      </c>
      <c r="R48" s="355">
        <f>P48/X48-1</f>
        <v>0.14504535240761873</v>
      </c>
      <c r="S48" s="342">
        <f>P48/Y48-1</f>
        <v>2.9186964014766836E-3</v>
      </c>
      <c r="U48" s="139">
        <v>35612</v>
      </c>
      <c r="V48" s="140">
        <v>31815</v>
      </c>
      <c r="W48" s="140">
        <v>3797</v>
      </c>
      <c r="X48" s="140">
        <v>34000.400000000001</v>
      </c>
      <c r="Y48" s="140">
        <v>38818.699999999997</v>
      </c>
    </row>
    <row r="49" spans="1:26" ht="14" customHeight="1" thickBot="1">
      <c r="A49" s="388"/>
      <c r="B49" s="235" t="s">
        <v>98</v>
      </c>
      <c r="C49" s="219"/>
      <c r="D49" s="207"/>
      <c r="E49" s="207"/>
      <c r="F49" s="207"/>
      <c r="G49" s="207"/>
      <c r="H49" s="207"/>
      <c r="I49" s="207"/>
      <c r="J49" s="220"/>
      <c r="K49" s="229"/>
      <c r="L49" s="211"/>
      <c r="M49" s="211"/>
      <c r="N49" s="211"/>
      <c r="O49" s="230"/>
      <c r="P49" s="335"/>
      <c r="Q49" s="336"/>
      <c r="R49" s="337"/>
      <c r="S49" s="338"/>
      <c r="T49" s="160"/>
      <c r="U49" s="141">
        <v>28.06958328653263</v>
      </c>
      <c r="V49" s="141">
        <v>28.411912619833412</v>
      </c>
      <c r="W49" s="141">
        <v>25.201211482749539</v>
      </c>
      <c r="X49" s="141">
        <v>26.10909871648569</v>
      </c>
      <c r="Y49" s="141">
        <v>26.650941427713967</v>
      </c>
      <c r="Z49" s="160"/>
    </row>
    <row r="50" spans="1:26" ht="14" customHeight="1">
      <c r="A50" s="389" t="s">
        <v>93</v>
      </c>
      <c r="B50" s="299" t="s">
        <v>2</v>
      </c>
      <c r="C50" s="293">
        <v>4000</v>
      </c>
      <c r="D50" s="294">
        <v>650</v>
      </c>
      <c r="E50" s="294">
        <v>42600</v>
      </c>
      <c r="F50" s="294">
        <v>57000</v>
      </c>
      <c r="G50" s="294">
        <v>3110</v>
      </c>
      <c r="H50" s="294">
        <v>2500</v>
      </c>
      <c r="I50" s="294">
        <v>20000</v>
      </c>
      <c r="J50" s="295">
        <v>22500</v>
      </c>
      <c r="K50" s="296">
        <v>16700</v>
      </c>
      <c r="L50" s="297">
        <v>1660</v>
      </c>
      <c r="M50" s="297">
        <v>575</v>
      </c>
      <c r="N50" s="297">
        <v>15</v>
      </c>
      <c r="O50" s="298">
        <v>25</v>
      </c>
      <c r="P50" s="339">
        <f>SUM(C50:O50)</f>
        <v>171335</v>
      </c>
      <c r="Q50" s="354">
        <f>P50/U50-1</f>
        <v>-6.8249177475052325E-2</v>
      </c>
      <c r="R50" s="355">
        <f>P50/X50-1</f>
        <v>-0.12248129827799725</v>
      </c>
      <c r="S50" s="342">
        <f>P50/Y50-1</f>
        <v>-0.13562427668095067</v>
      </c>
      <c r="U50" s="139">
        <v>183885</v>
      </c>
      <c r="V50" s="140">
        <v>164930</v>
      </c>
      <c r="W50" s="140">
        <v>18955</v>
      </c>
      <c r="X50" s="140">
        <v>195249.4</v>
      </c>
      <c r="Y50" s="140">
        <v>198218.2</v>
      </c>
    </row>
    <row r="51" spans="1:26" ht="14" customHeight="1" thickBot="1">
      <c r="A51" s="388"/>
      <c r="B51" s="235" t="s">
        <v>98</v>
      </c>
      <c r="C51" s="219"/>
      <c r="D51" s="207"/>
      <c r="E51" s="207"/>
      <c r="F51" s="207"/>
      <c r="G51" s="207"/>
      <c r="H51" s="207"/>
      <c r="I51" s="207"/>
      <c r="J51" s="220"/>
      <c r="K51" s="229"/>
      <c r="L51" s="211"/>
      <c r="M51" s="211"/>
      <c r="N51" s="211"/>
      <c r="O51" s="230"/>
      <c r="P51" s="335"/>
      <c r="Q51" s="336"/>
      <c r="R51" s="337"/>
      <c r="S51" s="338"/>
      <c r="T51" s="160"/>
      <c r="U51" s="141">
        <v>20.092911330451098</v>
      </c>
      <c r="V51" s="141">
        <v>20.36879282119687</v>
      </c>
      <c r="W51" s="141">
        <v>17.69242943814297</v>
      </c>
      <c r="X51" s="141">
        <v>20.269441032853369</v>
      </c>
      <c r="Y51" s="141">
        <v>20.722799924527617</v>
      </c>
      <c r="Z51" s="160"/>
    </row>
    <row r="52" spans="1:26" ht="14" customHeight="1">
      <c r="A52" s="389" t="s">
        <v>94</v>
      </c>
      <c r="B52" s="299" t="s">
        <v>2</v>
      </c>
      <c r="C52" s="293">
        <v>1000</v>
      </c>
      <c r="D52" s="294">
        <v>70</v>
      </c>
      <c r="E52" s="294">
        <v>4700</v>
      </c>
      <c r="F52" s="294">
        <v>19000</v>
      </c>
      <c r="G52" s="294">
        <v>400</v>
      </c>
      <c r="H52" s="294">
        <v>4100</v>
      </c>
      <c r="I52" s="294">
        <v>1600</v>
      </c>
      <c r="J52" s="295">
        <v>2580</v>
      </c>
      <c r="K52" s="296">
        <v>1150</v>
      </c>
      <c r="L52" s="297">
        <v>30</v>
      </c>
      <c r="M52" s="297">
        <v>2</v>
      </c>
      <c r="N52" s="297">
        <v>0</v>
      </c>
      <c r="O52" s="298">
        <v>0</v>
      </c>
      <c r="P52" s="339">
        <f>SUM(C52:O52)</f>
        <v>34632</v>
      </c>
      <c r="Q52" s="354">
        <f>P52/U52-1</f>
        <v>-1.099465973669933E-2</v>
      </c>
      <c r="R52" s="355">
        <f>P52/X52-1</f>
        <v>-0.32642749059620269</v>
      </c>
      <c r="S52" s="342">
        <f>P52/Y52-1</f>
        <v>-0.33178460897282525</v>
      </c>
      <c r="U52" s="139">
        <v>35017</v>
      </c>
      <c r="V52" s="140">
        <v>33845</v>
      </c>
      <c r="W52" s="140">
        <v>1172</v>
      </c>
      <c r="X52" s="140">
        <v>51415.4</v>
      </c>
      <c r="Y52" s="140">
        <v>51827.6</v>
      </c>
    </row>
    <row r="53" spans="1:26" ht="14" customHeight="1" thickBot="1">
      <c r="A53" s="391"/>
      <c r="B53" s="236" t="s">
        <v>98</v>
      </c>
      <c r="C53" s="221"/>
      <c r="D53" s="208"/>
      <c r="E53" s="208"/>
      <c r="F53" s="208"/>
      <c r="G53" s="208"/>
      <c r="H53" s="208"/>
      <c r="I53" s="208"/>
      <c r="J53" s="222"/>
      <c r="K53" s="231"/>
      <c r="L53" s="212"/>
      <c r="M53" s="212"/>
      <c r="N53" s="212"/>
      <c r="O53" s="232"/>
      <c r="P53" s="344"/>
      <c r="Q53" s="345"/>
      <c r="R53" s="346"/>
      <c r="S53" s="347"/>
      <c r="T53" s="160"/>
      <c r="U53" s="141">
        <v>24</v>
      </c>
      <c r="V53" s="141">
        <v>23.793027035012557</v>
      </c>
      <c r="W53" s="141">
        <v>21</v>
      </c>
      <c r="X53" s="141">
        <v>21.954394986716043</v>
      </c>
      <c r="Y53" s="141">
        <v>24.43278870717533</v>
      </c>
      <c r="Z53" s="160"/>
    </row>
    <row r="54" spans="1:26" ht="19" customHeight="1" thickBot="1">
      <c r="A54" s="192" t="s">
        <v>133</v>
      </c>
      <c r="B54" s="216" t="s">
        <v>2</v>
      </c>
      <c r="C54" s="225">
        <f>C48+C50+C52</f>
        <v>6750</v>
      </c>
      <c r="D54" s="210">
        <f t="shared" ref="D54:N54" si="5">D48+D50+D52</f>
        <v>2720</v>
      </c>
      <c r="E54" s="210">
        <f t="shared" si="5"/>
        <v>59300</v>
      </c>
      <c r="F54" s="210">
        <f t="shared" si="5"/>
        <v>84000</v>
      </c>
      <c r="G54" s="210">
        <f t="shared" si="5"/>
        <v>3970</v>
      </c>
      <c r="H54" s="210">
        <f t="shared" si="5"/>
        <v>7600</v>
      </c>
      <c r="I54" s="210">
        <f t="shared" si="5"/>
        <v>28600</v>
      </c>
      <c r="J54" s="226">
        <f t="shared" si="5"/>
        <v>28080</v>
      </c>
      <c r="K54" s="225">
        <f t="shared" si="5"/>
        <v>20350</v>
      </c>
      <c r="L54" s="210">
        <f t="shared" si="5"/>
        <v>2390</v>
      </c>
      <c r="M54" s="210">
        <f>M48+M50+M52</f>
        <v>1077</v>
      </c>
      <c r="N54" s="210">
        <f t="shared" si="5"/>
        <v>35</v>
      </c>
      <c r="O54" s="226">
        <f>O48+O50+O52</f>
        <v>27</v>
      </c>
      <c r="P54" s="351">
        <f>SUM(C54:O54)</f>
        <v>244899</v>
      </c>
      <c r="Q54" s="352">
        <f>P54/U54-1</f>
        <v>-3.7777882552629705E-2</v>
      </c>
      <c r="R54" s="352">
        <f>P54/X54-1</f>
        <v>-0.12743368255131027</v>
      </c>
      <c r="S54" s="353">
        <f>P54/Y54-1</f>
        <v>-0.15220111851750562</v>
      </c>
      <c r="U54" s="191">
        <f>U48+U50+U52</f>
        <v>254514</v>
      </c>
      <c r="V54" s="191">
        <f>V48+V50+V52</f>
        <v>230590</v>
      </c>
      <c r="W54" s="191">
        <f>W48+W50+W52</f>
        <v>23924</v>
      </c>
      <c r="X54" s="191">
        <f>X48+X50+X52</f>
        <v>280665.2</v>
      </c>
      <c r="Y54" s="191">
        <f>Y48+Y50+Y52</f>
        <v>288864.5</v>
      </c>
    </row>
    <row r="55" spans="1:26" ht="14" customHeight="1">
      <c r="A55" s="392" t="s">
        <v>95</v>
      </c>
      <c r="B55" s="300" t="s">
        <v>2</v>
      </c>
      <c r="C55" s="287">
        <v>600</v>
      </c>
      <c r="D55" s="288">
        <v>200</v>
      </c>
      <c r="E55" s="288">
        <v>2180</v>
      </c>
      <c r="F55" s="288">
        <v>6000</v>
      </c>
      <c r="G55" s="288">
        <v>275</v>
      </c>
      <c r="H55" s="288">
        <v>300</v>
      </c>
      <c r="I55" s="288">
        <v>3000</v>
      </c>
      <c r="J55" s="289">
        <v>1400</v>
      </c>
      <c r="K55" s="290">
        <v>600</v>
      </c>
      <c r="L55" s="291">
        <v>220</v>
      </c>
      <c r="M55" s="291">
        <v>400</v>
      </c>
      <c r="N55" s="291">
        <v>5</v>
      </c>
      <c r="O55" s="292">
        <v>1</v>
      </c>
      <c r="P55" s="339">
        <f>SUM(C55:O55)</f>
        <v>15181</v>
      </c>
      <c r="Q55" s="340">
        <f>P55/U55-1</f>
        <v>-0.1495714525796874</v>
      </c>
      <c r="R55" s="341">
        <f>P55/X55-1</f>
        <v>7.0788720075613432E-2</v>
      </c>
      <c r="S55" s="342">
        <f>P55/Y55-1</f>
        <v>0.2242050851968036</v>
      </c>
      <c r="U55" s="139">
        <v>17851</v>
      </c>
      <c r="V55" s="140">
        <v>16600</v>
      </c>
      <c r="W55" s="140">
        <v>1251</v>
      </c>
      <c r="X55" s="140">
        <v>14177.4</v>
      </c>
      <c r="Y55" s="140">
        <v>12400.699999999999</v>
      </c>
    </row>
    <row r="56" spans="1:26" ht="14" customHeight="1" thickBot="1">
      <c r="A56" s="388"/>
      <c r="B56" s="235" t="s">
        <v>98</v>
      </c>
      <c r="C56" s="219"/>
      <c r="D56" s="207"/>
      <c r="E56" s="207"/>
      <c r="F56" s="207"/>
      <c r="G56" s="207"/>
      <c r="H56" s="207"/>
      <c r="I56" s="207"/>
      <c r="J56" s="220"/>
      <c r="K56" s="229"/>
      <c r="L56" s="211"/>
      <c r="M56" s="211"/>
      <c r="N56" s="211"/>
      <c r="O56" s="230"/>
      <c r="P56" s="335"/>
      <c r="Q56" s="336"/>
      <c r="R56" s="337"/>
      <c r="S56" s="338"/>
      <c r="U56" s="141">
        <v>17.292028457789481</v>
      </c>
      <c r="V56" s="141">
        <v>17.415361445783134</v>
      </c>
      <c r="W56" s="141">
        <v>15.655475619504397</v>
      </c>
      <c r="X56" s="141">
        <v>15.95728412826047</v>
      </c>
      <c r="Y56" s="141">
        <v>16.953107485867733</v>
      </c>
    </row>
    <row r="57" spans="1:26" ht="14" customHeight="1">
      <c r="A57" s="389" t="s">
        <v>96</v>
      </c>
      <c r="B57" s="299" t="s">
        <v>2</v>
      </c>
      <c r="C57" s="287">
        <v>310</v>
      </c>
      <c r="D57" s="288">
        <v>230</v>
      </c>
      <c r="E57" s="288">
        <v>3745</v>
      </c>
      <c r="F57" s="288">
        <v>6900</v>
      </c>
      <c r="G57" s="288">
        <v>345</v>
      </c>
      <c r="H57" s="288">
        <v>280</v>
      </c>
      <c r="I57" s="288">
        <v>2100</v>
      </c>
      <c r="J57" s="289">
        <v>650</v>
      </c>
      <c r="K57" s="290">
        <v>1350</v>
      </c>
      <c r="L57" s="291">
        <v>95</v>
      </c>
      <c r="M57" s="291">
        <v>860</v>
      </c>
      <c r="N57" s="291">
        <v>21</v>
      </c>
      <c r="O57" s="292">
        <v>20</v>
      </c>
      <c r="P57" s="339">
        <f>SUM(C57:O57)</f>
        <v>16906</v>
      </c>
      <c r="Q57" s="340">
        <f>P57/U57-1</f>
        <v>0.20233269326505932</v>
      </c>
      <c r="R57" s="341">
        <f>P57/X57-1</f>
        <v>-7.7706826932106843E-3</v>
      </c>
      <c r="S57" s="342">
        <f>P57/Y57-1</f>
        <v>-1.7018728159686525E-2</v>
      </c>
      <c r="U57" s="139">
        <v>14061</v>
      </c>
      <c r="V57" s="140">
        <v>11665</v>
      </c>
      <c r="W57" s="140">
        <v>2396</v>
      </c>
      <c r="X57" s="140">
        <v>17038.400000000001</v>
      </c>
      <c r="Y57" s="140">
        <v>17198.7</v>
      </c>
    </row>
    <row r="58" spans="1:26" ht="14" customHeight="1" thickBot="1">
      <c r="A58" s="391"/>
      <c r="B58" s="236" t="s">
        <v>98</v>
      </c>
      <c r="C58" s="221"/>
      <c r="D58" s="208"/>
      <c r="E58" s="208"/>
      <c r="F58" s="208"/>
      <c r="G58" s="208"/>
      <c r="H58" s="208"/>
      <c r="I58" s="208"/>
      <c r="J58" s="222"/>
      <c r="K58" s="231"/>
      <c r="L58" s="212"/>
      <c r="M58" s="212"/>
      <c r="N58" s="212"/>
      <c r="O58" s="232"/>
      <c r="P58" s="344"/>
      <c r="Q58" s="345"/>
      <c r="R58" s="346"/>
      <c r="S58" s="347"/>
      <c r="U58" s="141">
        <v>34.494203826185903</v>
      </c>
      <c r="V58" s="141">
        <v>34.6215173596228</v>
      </c>
      <c r="W58" s="141">
        <v>33.874373956594326</v>
      </c>
      <c r="X58" s="141">
        <v>34.675920274204145</v>
      </c>
      <c r="Y58" s="141">
        <v>31.180007791286549</v>
      </c>
    </row>
    <row r="59" spans="1:26" ht="22" customHeight="1" thickBot="1">
      <c r="A59" s="192" t="s">
        <v>101</v>
      </c>
      <c r="B59" s="216" t="s">
        <v>2</v>
      </c>
      <c r="C59" s="225">
        <f>C57+C55</f>
        <v>910</v>
      </c>
      <c r="D59" s="210">
        <f t="shared" ref="D59:O59" si="6">D57+D55</f>
        <v>430</v>
      </c>
      <c r="E59" s="210">
        <f t="shared" si="6"/>
        <v>5925</v>
      </c>
      <c r="F59" s="210">
        <f t="shared" si="6"/>
        <v>12900</v>
      </c>
      <c r="G59" s="210">
        <f t="shared" si="6"/>
        <v>620</v>
      </c>
      <c r="H59" s="210">
        <f t="shared" si="6"/>
        <v>580</v>
      </c>
      <c r="I59" s="210">
        <f t="shared" si="6"/>
        <v>5100</v>
      </c>
      <c r="J59" s="226">
        <f t="shared" si="6"/>
        <v>2050</v>
      </c>
      <c r="K59" s="225">
        <f t="shared" si="6"/>
        <v>1950</v>
      </c>
      <c r="L59" s="210">
        <f t="shared" si="6"/>
        <v>315</v>
      </c>
      <c r="M59" s="210">
        <f t="shared" si="6"/>
        <v>1260</v>
      </c>
      <c r="N59" s="210">
        <f t="shared" si="6"/>
        <v>26</v>
      </c>
      <c r="O59" s="226">
        <f t="shared" si="6"/>
        <v>21</v>
      </c>
      <c r="P59" s="351">
        <f>SUM(C59:O59)</f>
        <v>32087</v>
      </c>
      <c r="Q59" s="352">
        <f>P59/U59-1</f>
        <v>5.4838305339683924E-3</v>
      </c>
      <c r="R59" s="352">
        <f>P59/X59-1</f>
        <v>2.7908943547818588E-2</v>
      </c>
      <c r="S59" s="353">
        <f>P59/Y59-1</f>
        <v>8.4042244099542529E-2</v>
      </c>
      <c r="U59" s="191">
        <f>U57+U55</f>
        <v>31912</v>
      </c>
      <c r="V59" s="191">
        <f>V57+V55</f>
        <v>28265</v>
      </c>
      <c r="W59" s="191">
        <f>W57+W55</f>
        <v>3647</v>
      </c>
      <c r="X59" s="191">
        <f>X57+X55</f>
        <v>31215.800000000003</v>
      </c>
      <c r="Y59" s="191">
        <f>Y57+Y55</f>
        <v>29599.4</v>
      </c>
    </row>
    <row r="60" spans="1:26" ht="40.5" customHeight="1" thickBot="1">
      <c r="A60" s="323" t="s">
        <v>144</v>
      </c>
      <c r="B60" s="216" t="s">
        <v>2</v>
      </c>
      <c r="C60" s="225">
        <f>C59+C54+C46+C45</f>
        <v>25915</v>
      </c>
      <c r="D60" s="210">
        <f t="shared" ref="D60:O60" si="7">D59+D54+D46+D45</f>
        <v>55375</v>
      </c>
      <c r="E60" s="210">
        <f t="shared" si="7"/>
        <v>186035</v>
      </c>
      <c r="F60" s="210">
        <f t="shared" si="7"/>
        <v>259625</v>
      </c>
      <c r="G60" s="210">
        <f t="shared" si="7"/>
        <v>24140</v>
      </c>
      <c r="H60" s="210">
        <f t="shared" si="7"/>
        <v>43545</v>
      </c>
      <c r="I60" s="210">
        <f t="shared" si="7"/>
        <v>124305</v>
      </c>
      <c r="J60" s="226">
        <f t="shared" si="7"/>
        <v>100325</v>
      </c>
      <c r="K60" s="225">
        <f t="shared" si="7"/>
        <v>57785</v>
      </c>
      <c r="L60" s="210">
        <f>L59+L54+L46+L45</f>
        <v>17810</v>
      </c>
      <c r="M60" s="210">
        <f t="shared" si="7"/>
        <v>12697</v>
      </c>
      <c r="N60" s="210">
        <f>N59+N54+N46+N45</f>
        <v>13261</v>
      </c>
      <c r="O60" s="226">
        <f t="shared" si="7"/>
        <v>1243</v>
      </c>
      <c r="P60" s="351">
        <f>P35+P42+P54+P59+P46</f>
        <v>901206</v>
      </c>
      <c r="Q60" s="352">
        <f>P60/U60-1</f>
        <v>3.5909449334801558E-2</v>
      </c>
      <c r="R60" s="352">
        <f>P60/X60-1</f>
        <v>-4.2891188540259528E-2</v>
      </c>
      <c r="S60" s="353">
        <f>P60/Y60-1</f>
        <v>-9.5301956020041767E-2</v>
      </c>
      <c r="U60" s="191">
        <f>U35+U42+U54+U59+U46</f>
        <v>869966</v>
      </c>
      <c r="V60" s="191">
        <f>V35+V42+V54+V59+V46</f>
        <v>768705</v>
      </c>
      <c r="W60" s="191">
        <f>W35+W42+W54+W59+W46</f>
        <v>101261</v>
      </c>
      <c r="X60" s="191">
        <f>X35+X42+X54+X59+X46</f>
        <v>941592</v>
      </c>
      <c r="Y60" s="191">
        <f>Y35+Y42+Y54+Y59+Y46</f>
        <v>996140.1</v>
      </c>
    </row>
    <row r="61" spans="1:26" ht="14" customHeight="1">
      <c r="A61" s="392" t="s">
        <v>97</v>
      </c>
      <c r="B61" s="301" t="s">
        <v>2</v>
      </c>
      <c r="C61" s="287">
        <v>1730</v>
      </c>
      <c r="D61" s="288">
        <v>11750</v>
      </c>
      <c r="E61" s="288">
        <v>3300</v>
      </c>
      <c r="F61" s="288">
        <v>960</v>
      </c>
      <c r="G61" s="288">
        <v>2700</v>
      </c>
      <c r="H61" s="288">
        <v>2200</v>
      </c>
      <c r="I61" s="288">
        <v>3600</v>
      </c>
      <c r="J61" s="289">
        <v>1200</v>
      </c>
      <c r="K61" s="290">
        <v>195</v>
      </c>
      <c r="L61" s="291">
        <v>25</v>
      </c>
      <c r="M61" s="291">
        <v>15</v>
      </c>
      <c r="N61" s="291">
        <v>250</v>
      </c>
      <c r="O61" s="292">
        <v>45</v>
      </c>
      <c r="P61" s="339">
        <f>SUM(C61:O61)</f>
        <v>27970</v>
      </c>
      <c r="Q61" s="340">
        <f>P61/U61-1</f>
        <v>-3.167734118054355E-2</v>
      </c>
      <c r="R61" s="341">
        <f>P61/X61-1</f>
        <v>-9.5401652015860372E-2</v>
      </c>
      <c r="S61" s="342">
        <f>P61/Y61-1</f>
        <v>-0.17302592092152758</v>
      </c>
      <c r="U61" s="139">
        <v>28885</v>
      </c>
      <c r="V61" s="140">
        <v>28355</v>
      </c>
      <c r="W61" s="140">
        <v>530</v>
      </c>
      <c r="X61" s="140">
        <v>30919.8</v>
      </c>
      <c r="Y61" s="140">
        <v>33822.1</v>
      </c>
      <c r="Z61" s="91"/>
    </row>
    <row r="62" spans="1:26" ht="14" customHeight="1" thickBot="1">
      <c r="A62" s="393"/>
      <c r="B62" s="237" t="s">
        <v>98</v>
      </c>
      <c r="C62" s="227"/>
      <c r="D62" s="214"/>
      <c r="E62" s="214"/>
      <c r="F62" s="214"/>
      <c r="G62" s="214"/>
      <c r="H62" s="214"/>
      <c r="I62" s="214"/>
      <c r="J62" s="228"/>
      <c r="K62" s="233"/>
      <c r="L62" s="213"/>
      <c r="M62" s="213"/>
      <c r="N62" s="213"/>
      <c r="O62" s="234"/>
      <c r="P62" s="356"/>
      <c r="Q62" s="357"/>
      <c r="R62" s="358"/>
      <c r="S62" s="359"/>
      <c r="U62" s="141">
        <v>111.83507010559114</v>
      </c>
      <c r="V62" s="141">
        <v>112.27861047434315</v>
      </c>
      <c r="W62" s="141">
        <v>88.10566037735849</v>
      </c>
      <c r="X62" s="141">
        <v>91.374769565133022</v>
      </c>
      <c r="Y62" s="141">
        <v>90.903270346903355</v>
      </c>
      <c r="Z62" s="91"/>
    </row>
    <row r="64" spans="1:26" ht="13">
      <c r="A64" s="324" t="s">
        <v>145</v>
      </c>
    </row>
    <row r="66" spans="1:25" ht="14.5" customHeight="1">
      <c r="A66" s="137" t="s">
        <v>53</v>
      </c>
      <c r="B66" s="133"/>
      <c r="C66" s="165"/>
      <c r="D66" s="165"/>
      <c r="E66" s="165"/>
      <c r="F66" s="165"/>
      <c r="G66" s="165"/>
      <c r="H66" s="165"/>
      <c r="I66" s="165"/>
      <c r="J66" s="165"/>
      <c r="K66" s="164"/>
      <c r="L66" s="164"/>
      <c r="M66" s="164"/>
      <c r="N66" s="164"/>
      <c r="O66" s="164"/>
      <c r="P66" s="163"/>
      <c r="Q66" s="162"/>
      <c r="R66" s="162"/>
      <c r="S66" s="162"/>
      <c r="U66" s="91"/>
      <c r="V66" s="91"/>
      <c r="W66" s="91"/>
      <c r="X66" s="91"/>
      <c r="Y66" s="91"/>
    </row>
    <row r="67" spans="1:25" ht="14.5" customHeight="1">
      <c r="A67" s="137" t="s">
        <v>111</v>
      </c>
    </row>
    <row r="68" spans="1:25" ht="14.5" customHeight="1">
      <c r="A68" s="138" t="s">
        <v>112</v>
      </c>
    </row>
    <row r="69" spans="1:25" ht="14.5" customHeight="1">
      <c r="A69" s="138" t="s">
        <v>143</v>
      </c>
    </row>
    <row r="70" spans="1:25" ht="14.5" customHeight="1">
      <c r="A70" s="138" t="s">
        <v>160</v>
      </c>
      <c r="P70" s="107"/>
    </row>
    <row r="71" spans="1:25" ht="13.5" customHeight="1"/>
    <row r="72" spans="1:25" ht="15" customHeight="1"/>
    <row r="73" spans="1:25" ht="13.5" customHeight="1"/>
    <row r="74" spans="1:25" ht="13.5" customHeight="1"/>
    <row r="75" spans="1:25" ht="13.5" customHeight="1"/>
    <row r="76" spans="1:25" ht="13.5" customHeight="1"/>
    <row r="77" spans="1:25" ht="13.5" customHeight="1"/>
    <row r="78" spans="1:25" ht="14.25" customHeight="1"/>
    <row r="79" spans="1:25" ht="19.5" customHeight="1"/>
    <row r="90" ht="13.4" customHeight="1"/>
  </sheetData>
  <sheetProtection selectLockedCells="1" selectUnlockedCells="1"/>
  <mergeCells count="22">
    <mergeCell ref="A55:A56"/>
    <mergeCell ref="A57:A58"/>
    <mergeCell ref="A61:A62"/>
    <mergeCell ref="A40:A41"/>
    <mergeCell ref="A43:A44"/>
    <mergeCell ref="A48:A49"/>
    <mergeCell ref="A50:A51"/>
    <mergeCell ref="A52:A53"/>
    <mergeCell ref="A46:A47"/>
    <mergeCell ref="A27:A28"/>
    <mergeCell ref="A31:A32"/>
    <mergeCell ref="A33:A34"/>
    <mergeCell ref="A36:A37"/>
    <mergeCell ref="A38:A39"/>
    <mergeCell ref="A29:A30"/>
    <mergeCell ref="A1:M1"/>
    <mergeCell ref="A19:A20"/>
    <mergeCell ref="A21:A22"/>
    <mergeCell ref="A23:A24"/>
    <mergeCell ref="A25:A26"/>
    <mergeCell ref="A15:A16"/>
    <mergeCell ref="A17:A18"/>
  </mergeCells>
  <hyperlinks>
    <hyperlink ref="U1" location="'Sommaire&amp;Méthodo'!A1" display="Retour Sommaire"/>
  </hyperlinks>
  <pageMargins left="0.74803149606299213" right="0.74803149606299213" top="0.98425196850393704" bottom="0.98425196850393704" header="0.51181102362204722" footer="0.51181102362204722"/>
  <pageSetup paperSize="9" scale="3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139"/>
  <sheetViews>
    <sheetView showGridLines="0" topLeftCell="A16" zoomScale="98" zoomScaleNormal="98" workbookViewId="0">
      <selection activeCell="I39" sqref="I39"/>
    </sheetView>
  </sheetViews>
  <sheetFormatPr baseColWidth="10" defaultColWidth="11.54296875" defaultRowHeight="13"/>
  <cols>
    <col min="1" max="1" width="11.54296875" style="87"/>
    <col min="2" max="2" width="17" style="87" customWidth="1"/>
    <col min="3" max="3" width="22.90625" style="87" customWidth="1"/>
    <col min="4" max="5" width="9.453125" style="87" customWidth="1"/>
    <col min="6" max="7" width="10.453125" style="87" customWidth="1"/>
    <col min="8" max="8" width="9.453125" style="87" customWidth="1"/>
    <col min="9" max="9" width="9.54296875" style="87" customWidth="1"/>
    <col min="10" max="10" width="9.453125" style="87" customWidth="1"/>
    <col min="11" max="11" width="10.453125" style="87" customWidth="1"/>
    <col min="12" max="12" width="9.453125" style="87" customWidth="1"/>
    <col min="13" max="13" width="10" style="87" customWidth="1"/>
    <col min="14" max="15" width="9.54296875" style="87" customWidth="1"/>
    <col min="16" max="16" width="14" style="87" customWidth="1"/>
    <col min="17" max="17" width="13.81640625" style="185" customWidth="1"/>
    <col min="18" max="18" width="13.26953125" style="155" customWidth="1"/>
    <col min="19" max="16384" width="11.54296875" style="87"/>
  </cols>
  <sheetData>
    <row r="1" spans="1:21" ht="16">
      <c r="A1" s="386"/>
      <c r="B1" s="386"/>
      <c r="C1" s="386"/>
      <c r="D1" s="386"/>
      <c r="E1" s="386"/>
      <c r="F1" s="386"/>
      <c r="G1" s="386"/>
      <c r="H1" s="386"/>
      <c r="I1" s="386"/>
      <c r="J1" s="386"/>
      <c r="K1" s="386"/>
      <c r="L1" s="386"/>
      <c r="M1" s="386"/>
      <c r="N1" s="189"/>
      <c r="Q1" s="173"/>
      <c r="T1" s="238" t="s">
        <v>126</v>
      </c>
    </row>
    <row r="2" spans="1:21">
      <c r="A2" s="88"/>
      <c r="Q2" s="173"/>
    </row>
    <row r="3" spans="1:21">
      <c r="A3" s="88"/>
      <c r="Q3" s="173"/>
    </row>
    <row r="4" spans="1:21">
      <c r="A4" s="88"/>
      <c r="Q4" s="173"/>
    </row>
    <row r="5" spans="1:21">
      <c r="A5" s="88"/>
      <c r="Q5" s="173"/>
    </row>
    <row r="6" spans="1:21">
      <c r="A6" s="88"/>
      <c r="Q6" s="173"/>
    </row>
    <row r="7" spans="1:21" ht="14">
      <c r="B7" s="89"/>
      <c r="C7" s="89"/>
      <c r="D7" s="89"/>
      <c r="E7" s="90"/>
      <c r="F7" s="90"/>
      <c r="G7" s="90"/>
      <c r="H7" s="90"/>
      <c r="I7" s="90"/>
      <c r="J7" s="90"/>
      <c r="K7" s="91"/>
      <c r="L7" s="91"/>
      <c r="M7" s="91"/>
      <c r="N7" s="91"/>
      <c r="O7" s="91"/>
      <c r="P7" s="91"/>
      <c r="Q7" s="91"/>
      <c r="R7" s="147"/>
      <c r="U7" s="92"/>
    </row>
    <row r="8" spans="1:21" ht="26.25" customHeight="1">
      <c r="B8" s="89"/>
      <c r="C8" s="89"/>
      <c r="D8" s="89"/>
      <c r="E8" s="90"/>
      <c r="F8" s="90"/>
      <c r="G8" s="90"/>
      <c r="H8" s="90"/>
      <c r="I8" s="90"/>
      <c r="J8" s="90"/>
      <c r="K8" s="91"/>
      <c r="L8" s="91"/>
      <c r="M8" s="91"/>
      <c r="N8" s="91"/>
      <c r="O8" s="91"/>
      <c r="P8" s="91"/>
      <c r="Q8" s="91"/>
      <c r="R8" s="147"/>
      <c r="U8" s="92"/>
    </row>
    <row r="9" spans="1:21" ht="14.5" thickBot="1">
      <c r="C9" s="89"/>
      <c r="D9" s="89"/>
      <c r="E9" s="89"/>
      <c r="F9" s="90"/>
      <c r="G9" s="90"/>
      <c r="H9" s="90"/>
      <c r="I9" s="90"/>
      <c r="J9" s="90"/>
      <c r="K9" s="90"/>
      <c r="L9" s="91"/>
      <c r="M9" s="91"/>
      <c r="N9" s="91"/>
      <c r="O9" s="91"/>
      <c r="P9" s="91"/>
      <c r="Q9" s="22"/>
      <c r="R9" s="147"/>
    </row>
    <row r="10" spans="1:21" ht="17.5">
      <c r="B10" s="243" t="s">
        <v>158</v>
      </c>
      <c r="C10" s="244"/>
      <c r="D10" s="244"/>
      <c r="E10" s="244"/>
      <c r="F10" s="244"/>
      <c r="G10" s="244"/>
      <c r="H10" s="196"/>
      <c r="I10" s="196"/>
      <c r="J10" s="196"/>
      <c r="K10" s="196"/>
      <c r="L10" s="197"/>
      <c r="M10" s="197"/>
      <c r="N10" s="197"/>
      <c r="O10" s="197"/>
      <c r="P10" s="197"/>
      <c r="Q10" s="245"/>
      <c r="R10" s="147"/>
    </row>
    <row r="11" spans="1:21" ht="14.25" customHeight="1">
      <c r="B11" s="302" t="s">
        <v>109</v>
      </c>
      <c r="C11" s="145"/>
      <c r="D11" s="145"/>
      <c r="E11" s="145"/>
      <c r="F11" s="145"/>
      <c r="G11" s="145"/>
      <c r="H11" s="305"/>
      <c r="I11" s="87" t="s">
        <v>142</v>
      </c>
      <c r="J11" s="146"/>
      <c r="K11" s="146"/>
      <c r="L11" s="147"/>
      <c r="M11" s="147"/>
      <c r="N11" s="147"/>
      <c r="O11" s="147"/>
      <c r="P11" s="147"/>
      <c r="Q11" s="246"/>
      <c r="R11" s="147"/>
    </row>
    <row r="12" spans="1:21" ht="14.25" customHeight="1">
      <c r="B12" s="247"/>
      <c r="C12" s="145"/>
      <c r="D12" s="145"/>
      <c r="E12" s="145"/>
      <c r="F12" s="145"/>
      <c r="G12" s="145"/>
      <c r="H12" s="304"/>
      <c r="I12" s="146" t="s">
        <v>136</v>
      </c>
      <c r="J12" s="146"/>
      <c r="K12" s="146"/>
      <c r="L12" s="147"/>
      <c r="M12" s="147"/>
      <c r="N12" s="147"/>
      <c r="O12" s="147"/>
      <c r="P12" s="147"/>
      <c r="Q12" s="246"/>
      <c r="R12" s="147"/>
    </row>
    <row r="13" spans="1:21" ht="12" customHeight="1" thickBot="1">
      <c r="B13" s="248" t="s">
        <v>114</v>
      </c>
      <c r="C13" s="249"/>
      <c r="D13" s="249"/>
      <c r="E13" s="249"/>
      <c r="F13" s="249"/>
      <c r="G13" s="249"/>
      <c r="H13" s="203"/>
      <c r="I13" s="203"/>
      <c r="J13" s="203"/>
      <c r="K13" s="203"/>
      <c r="L13" s="204"/>
      <c r="M13" s="204"/>
      <c r="N13" s="204"/>
      <c r="O13" s="204"/>
      <c r="P13" s="204"/>
      <c r="Q13" s="250"/>
      <c r="R13" s="179"/>
    </row>
    <row r="14" spans="1:21" ht="53.5" customHeight="1" thickBot="1">
      <c r="B14" s="251" t="s">
        <v>84</v>
      </c>
      <c r="C14" s="306" t="s">
        <v>137</v>
      </c>
      <c r="D14" s="280" t="s">
        <v>39</v>
      </c>
      <c r="E14" s="252" t="s">
        <v>40</v>
      </c>
      <c r="F14" s="252" t="s">
        <v>41</v>
      </c>
      <c r="G14" s="252" t="s">
        <v>42</v>
      </c>
      <c r="H14" s="252" t="s">
        <v>43</v>
      </c>
      <c r="I14" s="252" t="s">
        <v>44</v>
      </c>
      <c r="J14" s="252" t="s">
        <v>45</v>
      </c>
      <c r="K14" s="253" t="s">
        <v>46</v>
      </c>
      <c r="L14" s="360" t="s">
        <v>47</v>
      </c>
      <c r="M14" s="361" t="s">
        <v>48</v>
      </c>
      <c r="N14" s="361" t="s">
        <v>49</v>
      </c>
      <c r="O14" s="361" t="s">
        <v>115</v>
      </c>
      <c r="P14" s="362" t="s">
        <v>116</v>
      </c>
      <c r="Q14" s="271" t="s">
        <v>50</v>
      </c>
      <c r="R14" s="262"/>
      <c r="S14" s="155"/>
    </row>
    <row r="15" spans="1:21" ht="16.5" customHeight="1">
      <c r="B15" s="399" t="s">
        <v>139</v>
      </c>
      <c r="C15" s="307" t="s">
        <v>141</v>
      </c>
      <c r="D15" s="308">
        <v>7000</v>
      </c>
      <c r="E15" s="309">
        <v>17350</v>
      </c>
      <c r="F15" s="309">
        <v>52160</v>
      </c>
      <c r="G15" s="309">
        <v>76800</v>
      </c>
      <c r="H15" s="309">
        <v>7100</v>
      </c>
      <c r="I15" s="309">
        <v>5000</v>
      </c>
      <c r="J15" s="309">
        <v>43000</v>
      </c>
      <c r="K15" s="310">
        <v>35000</v>
      </c>
      <c r="L15" s="311">
        <v>8900</v>
      </c>
      <c r="M15" s="312">
        <v>1740</v>
      </c>
      <c r="N15" s="312">
        <v>2710</v>
      </c>
      <c r="O15" s="312">
        <v>2240</v>
      </c>
      <c r="P15" s="313">
        <v>290</v>
      </c>
      <c r="Q15" s="314">
        <f>SUM(D15,E15,F15,G15,H15,I15,J15,K15,L15,M15,N15,O15,P15)</f>
        <v>259290</v>
      </c>
      <c r="R15" s="263"/>
      <c r="S15" s="155"/>
      <c r="T15" s="161"/>
    </row>
    <row r="16" spans="1:21" ht="16.5" customHeight="1">
      <c r="B16" s="397"/>
      <c r="C16" s="275" t="s">
        <v>132</v>
      </c>
      <c r="D16" s="279">
        <v>6695</v>
      </c>
      <c r="E16" s="239">
        <v>15990</v>
      </c>
      <c r="F16" s="239">
        <v>42345</v>
      </c>
      <c r="G16" s="239">
        <v>60170</v>
      </c>
      <c r="H16" s="239">
        <v>6765</v>
      </c>
      <c r="I16" s="239">
        <v>3125</v>
      </c>
      <c r="J16" s="239">
        <v>37855</v>
      </c>
      <c r="K16" s="254">
        <v>25145</v>
      </c>
      <c r="L16" s="259">
        <v>8185</v>
      </c>
      <c r="M16" s="240">
        <v>1720</v>
      </c>
      <c r="N16" s="240">
        <v>2680</v>
      </c>
      <c r="O16" s="240">
        <v>2195</v>
      </c>
      <c r="P16" s="268">
        <v>285</v>
      </c>
      <c r="Q16" s="272">
        <f t="shared" ref="Q16:Q18" si="0">SUM(D16,E16,F16,G16,H16,I16,J16,K16,L16,M16,N16,O16,P16)</f>
        <v>213155</v>
      </c>
      <c r="R16" s="264"/>
      <c r="S16" s="155"/>
      <c r="T16" s="161"/>
    </row>
    <row r="17" spans="2:20" ht="16.5" customHeight="1">
      <c r="B17" s="397"/>
      <c r="C17" s="276" t="s">
        <v>130</v>
      </c>
      <c r="D17" s="279">
        <v>6659</v>
      </c>
      <c r="E17" s="239">
        <v>15934.8</v>
      </c>
      <c r="F17" s="239">
        <v>44648</v>
      </c>
      <c r="G17" s="239">
        <v>77231</v>
      </c>
      <c r="H17" s="239">
        <v>8226.4</v>
      </c>
      <c r="I17" s="239">
        <v>4240.2</v>
      </c>
      <c r="J17" s="239">
        <v>39341.4</v>
      </c>
      <c r="K17" s="254">
        <v>32577</v>
      </c>
      <c r="L17" s="259">
        <v>7952</v>
      </c>
      <c r="M17" s="240">
        <v>2195</v>
      </c>
      <c r="N17" s="240">
        <v>3432</v>
      </c>
      <c r="O17" s="240">
        <v>2058</v>
      </c>
      <c r="P17" s="268">
        <v>272</v>
      </c>
      <c r="Q17" s="272">
        <f t="shared" si="0"/>
        <v>244766.8</v>
      </c>
      <c r="R17" s="264"/>
      <c r="S17" s="155"/>
      <c r="T17" s="161"/>
    </row>
    <row r="18" spans="2:20" ht="16.5" customHeight="1">
      <c r="B18" s="397"/>
      <c r="C18" s="276" t="s">
        <v>131</v>
      </c>
      <c r="D18" s="279">
        <v>7321</v>
      </c>
      <c r="E18" s="239">
        <v>15748.9</v>
      </c>
      <c r="F18" s="239">
        <v>45687</v>
      </c>
      <c r="G18" s="239">
        <v>86838</v>
      </c>
      <c r="H18" s="239">
        <v>9215.7000000000007</v>
      </c>
      <c r="I18" s="239">
        <v>5009.1000000000004</v>
      </c>
      <c r="J18" s="239">
        <v>40248.199999999997</v>
      </c>
      <c r="K18" s="254">
        <v>37603.5</v>
      </c>
      <c r="L18" s="259">
        <v>6998.5</v>
      </c>
      <c r="M18" s="240">
        <v>2305</v>
      </c>
      <c r="N18" s="240">
        <v>2890</v>
      </c>
      <c r="O18" s="240">
        <v>1879.5</v>
      </c>
      <c r="P18" s="268">
        <v>229.5</v>
      </c>
      <c r="Q18" s="272">
        <f t="shared" si="0"/>
        <v>261973.90000000002</v>
      </c>
      <c r="R18" s="264"/>
      <c r="S18" s="155"/>
      <c r="T18" s="161"/>
    </row>
    <row r="19" spans="2:20" ht="16.5" customHeight="1">
      <c r="B19" s="397"/>
      <c r="C19" s="277" t="s">
        <v>102</v>
      </c>
      <c r="D19" s="260">
        <v>0</v>
      </c>
      <c r="E19" s="241">
        <v>-0.21199277632403335</v>
      </c>
      <c r="F19" s="241">
        <v>0.41712074547895428</v>
      </c>
      <c r="G19" s="241">
        <v>-0.50941809977864816</v>
      </c>
      <c r="H19" s="241">
        <v>-0.47593582887700525</v>
      </c>
      <c r="I19" s="241">
        <v>-0.38449111470113095</v>
      </c>
      <c r="J19" s="241">
        <v>-0.85881104033970268</v>
      </c>
      <c r="K19" s="255">
        <v>-0.58242203321182662</v>
      </c>
      <c r="L19" s="260">
        <v>6.5835320007335385E-2</v>
      </c>
      <c r="M19" s="241">
        <v>1.1904761904761862E-2</v>
      </c>
      <c r="N19" s="241">
        <v>1.2145748987854255E-2</v>
      </c>
      <c r="O19" s="241">
        <v>2.088167053364276E-2</v>
      </c>
      <c r="P19" s="269">
        <v>1.8181818181818077E-2</v>
      </c>
      <c r="Q19" s="273">
        <f>Q15/Q16-1</f>
        <v>0.21643874176069056</v>
      </c>
      <c r="R19" s="263"/>
      <c r="S19" s="155"/>
    </row>
    <row r="20" spans="2:20" ht="16.5" customHeight="1">
      <c r="B20" s="397"/>
      <c r="C20" s="277" t="s">
        <v>151</v>
      </c>
      <c r="D20" s="260">
        <v>-0.94705174488567989</v>
      </c>
      <c r="E20" s="241">
        <v>0.10985697817301965</v>
      </c>
      <c r="F20" s="241">
        <v>0.15656139287543924</v>
      </c>
      <c r="G20" s="241">
        <v>-0.70904707323357252</v>
      </c>
      <c r="H20" s="241">
        <v>-3.5164383439226787E-3</v>
      </c>
      <c r="I20" s="241">
        <v>-0.81718395155185464</v>
      </c>
      <c r="J20" s="241">
        <v>-0.90262451383713938</v>
      </c>
      <c r="K20" s="255">
        <v>-0.9206192561524702</v>
      </c>
      <c r="L20" s="260">
        <v>0.22451940953438587</v>
      </c>
      <c r="M20" s="241">
        <v>-0.90860215053763438</v>
      </c>
      <c r="N20" s="241">
        <v>-0.35185765885044662</v>
      </c>
      <c r="O20" s="241">
        <v>0.29854096520763185</v>
      </c>
      <c r="P20" s="269">
        <v>-0.44071939933647641</v>
      </c>
      <c r="Q20" s="273">
        <f>Q15/Q17-1</f>
        <v>5.9334844431516043E-2</v>
      </c>
      <c r="R20" s="263"/>
      <c r="S20" s="155"/>
    </row>
    <row r="21" spans="2:20" ht="16.5" customHeight="1" thickBot="1">
      <c r="B21" s="398"/>
      <c r="C21" s="278" t="s">
        <v>152</v>
      </c>
      <c r="D21" s="261">
        <v>-1.0421455938697317</v>
      </c>
      <c r="E21" s="242">
        <v>0.28675395459322228</v>
      </c>
      <c r="F21" s="242">
        <v>0.22295947103255132</v>
      </c>
      <c r="G21" s="242">
        <v>-0.63589011924484373</v>
      </c>
      <c r="H21" s="242">
        <v>0.33964657523073927</v>
      </c>
      <c r="I21" s="242">
        <v>-0.99791566458233127</v>
      </c>
      <c r="J21" s="242">
        <v>-0.92848777230115975</v>
      </c>
      <c r="K21" s="256">
        <v>-1.0666915548918694</v>
      </c>
      <c r="L21" s="261">
        <v>1.4693541318097043</v>
      </c>
      <c r="M21" s="242">
        <v>-0.72068353788783901</v>
      </c>
      <c r="N21" s="242">
        <v>0.17919774005692857</v>
      </c>
      <c r="O21" s="242">
        <v>1.605133460205924</v>
      </c>
      <c r="P21" s="270">
        <v>0.15396888711607504</v>
      </c>
      <c r="Q21" s="274">
        <f>Q15/Q18-1</f>
        <v>-1.0244913710869774E-2</v>
      </c>
      <c r="R21" s="264"/>
      <c r="S21" s="155"/>
    </row>
    <row r="22" spans="2:20" ht="15.65" customHeight="1">
      <c r="B22" s="396" t="s">
        <v>140</v>
      </c>
      <c r="C22" s="315" t="s">
        <v>141</v>
      </c>
      <c r="D22" s="316">
        <v>1000</v>
      </c>
      <c r="E22" s="317">
        <v>300</v>
      </c>
      <c r="F22" s="317">
        <v>20120</v>
      </c>
      <c r="G22" s="317">
        <v>7060</v>
      </c>
      <c r="H22" s="317">
        <v>50</v>
      </c>
      <c r="I22" s="317">
        <v>0</v>
      </c>
      <c r="J22" s="317">
        <v>5500</v>
      </c>
      <c r="K22" s="318">
        <v>1000</v>
      </c>
      <c r="L22" s="319">
        <v>16450</v>
      </c>
      <c r="M22" s="320">
        <v>8100</v>
      </c>
      <c r="N22" s="320">
        <v>4640</v>
      </c>
      <c r="O22" s="320">
        <v>40</v>
      </c>
      <c r="P22" s="321">
        <v>300</v>
      </c>
      <c r="Q22" s="322">
        <f>SUM(D22,E22,F22,G22,H22,I22,J22,K22,L22,M22,N22,O22,P22)</f>
        <v>64560</v>
      </c>
      <c r="R22" s="263"/>
      <c r="S22" s="155"/>
      <c r="T22" s="161"/>
    </row>
    <row r="23" spans="2:20" ht="15.65" customHeight="1">
      <c r="B23" s="397"/>
      <c r="C23" s="275" t="s">
        <v>132</v>
      </c>
      <c r="D23" s="279">
        <v>1360</v>
      </c>
      <c r="E23" s="239">
        <v>305</v>
      </c>
      <c r="F23" s="239">
        <v>25575</v>
      </c>
      <c r="G23" s="239">
        <v>9945</v>
      </c>
      <c r="H23" s="239">
        <v>160</v>
      </c>
      <c r="I23" s="239">
        <v>10</v>
      </c>
      <c r="J23" s="239">
        <v>6650</v>
      </c>
      <c r="K23" s="254">
        <v>1605</v>
      </c>
      <c r="L23" s="259">
        <v>16945</v>
      </c>
      <c r="M23" s="240">
        <v>8545</v>
      </c>
      <c r="N23" s="240">
        <v>4715</v>
      </c>
      <c r="O23" s="240">
        <v>35</v>
      </c>
      <c r="P23" s="268">
        <v>230</v>
      </c>
      <c r="Q23" s="272">
        <f t="shared" ref="Q23:Q25" si="1">SUM(D23,E23,F23,G23,H23,I23,J23,K23,L23,M23,N23,O23,P23)</f>
        <v>76080</v>
      </c>
      <c r="R23" s="264"/>
      <c r="S23" s="155"/>
      <c r="T23" s="161"/>
    </row>
    <row r="24" spans="2:20" ht="17.149999999999999" customHeight="1">
      <c r="B24" s="397"/>
      <c r="C24" s="276" t="s">
        <v>130</v>
      </c>
      <c r="D24" s="279">
        <v>1582</v>
      </c>
      <c r="E24" s="239">
        <v>454</v>
      </c>
      <c r="F24" s="239">
        <v>29470</v>
      </c>
      <c r="G24" s="239">
        <v>10612</v>
      </c>
      <c r="H24" s="239">
        <v>130</v>
      </c>
      <c r="I24" s="239">
        <v>24</v>
      </c>
      <c r="J24" s="239">
        <v>7538.4</v>
      </c>
      <c r="K24" s="254">
        <v>1585</v>
      </c>
      <c r="L24" s="259">
        <v>20017</v>
      </c>
      <c r="M24" s="240">
        <v>8422</v>
      </c>
      <c r="N24" s="240">
        <v>5477</v>
      </c>
      <c r="O24" s="240">
        <v>50</v>
      </c>
      <c r="P24" s="268">
        <v>267</v>
      </c>
      <c r="Q24" s="272">
        <f t="shared" si="1"/>
        <v>85628.4</v>
      </c>
      <c r="R24" s="265"/>
      <c r="S24" s="155"/>
    </row>
    <row r="25" spans="2:20" ht="17.149999999999999" customHeight="1">
      <c r="B25" s="397"/>
      <c r="C25" s="276" t="s">
        <v>131</v>
      </c>
      <c r="D25" s="279">
        <v>2195</v>
      </c>
      <c r="E25" s="239">
        <v>447</v>
      </c>
      <c r="F25" s="239">
        <v>36532.5</v>
      </c>
      <c r="G25" s="239">
        <v>12964</v>
      </c>
      <c r="H25" s="239">
        <v>214</v>
      </c>
      <c r="I25" s="239">
        <v>28.5</v>
      </c>
      <c r="J25" s="239">
        <v>9573.2000000000007</v>
      </c>
      <c r="K25" s="254">
        <v>2213.5</v>
      </c>
      <c r="L25" s="259">
        <v>24874.5</v>
      </c>
      <c r="M25" s="240">
        <v>10415</v>
      </c>
      <c r="N25" s="240">
        <v>7659.5</v>
      </c>
      <c r="O25" s="240">
        <v>62</v>
      </c>
      <c r="P25" s="268">
        <v>393</v>
      </c>
      <c r="Q25" s="272">
        <f t="shared" si="1"/>
        <v>107571.7</v>
      </c>
      <c r="R25" s="265"/>
      <c r="S25" s="155"/>
    </row>
    <row r="26" spans="2:20" ht="17.149999999999999" customHeight="1">
      <c r="B26" s="397"/>
      <c r="C26" s="277" t="s">
        <v>102</v>
      </c>
      <c r="D26" s="260">
        <v>-1.2537313432835822</v>
      </c>
      <c r="E26" s="241">
        <v>0.20289855072463758</v>
      </c>
      <c r="F26" s="241">
        <v>-0.7395223492240498</v>
      </c>
      <c r="G26" s="241">
        <v>-1.1538461538461537</v>
      </c>
      <c r="H26" s="241">
        <v>-1.5238095238095237</v>
      </c>
      <c r="I26" s="241">
        <v>0</v>
      </c>
      <c r="J26" s="241">
        <v>-1.1262907069102464</v>
      </c>
      <c r="K26" s="255">
        <v>-1.3031358885017421</v>
      </c>
      <c r="L26" s="260">
        <v>-2.1313492951443358E-2</v>
      </c>
      <c r="M26" s="241">
        <v>-6.2285892245417251E-4</v>
      </c>
      <c r="N26" s="241">
        <v>-1.6393442622950838E-2</v>
      </c>
      <c r="O26" s="241">
        <v>0</v>
      </c>
      <c r="P26" s="269">
        <v>0</v>
      </c>
      <c r="Q26" s="273">
        <f>Q22/Q23-1</f>
        <v>-0.1514195583596214</v>
      </c>
      <c r="R26" s="265"/>
      <c r="S26" s="155"/>
    </row>
    <row r="27" spans="2:20" ht="17.149999999999999" customHeight="1">
      <c r="B27" s="397"/>
      <c r="C27" s="277" t="s">
        <v>151</v>
      </c>
      <c r="D27" s="260">
        <v>-1.3638676844783715</v>
      </c>
      <c r="E27" s="241">
        <v>-0.47455314504025115</v>
      </c>
      <c r="F27" s="241">
        <v>-0.96743623710267512</v>
      </c>
      <c r="G27" s="241">
        <v>-1.1223720299843911</v>
      </c>
      <c r="H27" s="241">
        <v>-1.5726495726495726</v>
      </c>
      <c r="I27" s="241">
        <v>0</v>
      </c>
      <c r="J27" s="241">
        <v>-1.2455832327444309</v>
      </c>
      <c r="K27" s="255">
        <v>-1.3472584856396868</v>
      </c>
      <c r="L27" s="260">
        <v>-0.42020148704009974</v>
      </c>
      <c r="M27" s="241">
        <v>-0.59561000254698349</v>
      </c>
      <c r="N27" s="241">
        <v>-0.404496687223181</v>
      </c>
      <c r="O27" s="241">
        <v>0</v>
      </c>
      <c r="P27" s="269">
        <v>0</v>
      </c>
      <c r="Q27" s="273">
        <f>Q22/Q24-1</f>
        <v>-0.24604453662569892</v>
      </c>
      <c r="R27" s="265"/>
      <c r="S27" s="155"/>
    </row>
    <row r="28" spans="2:20" ht="13.5" customHeight="1" thickBot="1">
      <c r="B28" s="398"/>
      <c r="C28" s="278" t="s">
        <v>152</v>
      </c>
      <c r="D28" s="261">
        <v>-1.5391705069124424</v>
      </c>
      <c r="E28" s="242">
        <v>-0.33401780663758296</v>
      </c>
      <c r="F28" s="242">
        <v>-0.79404839943003258</v>
      </c>
      <c r="G28" s="242">
        <v>-1.1145194397920783</v>
      </c>
      <c r="H28" s="242">
        <v>-1.7590361445783134</v>
      </c>
      <c r="I28" s="242">
        <v>0</v>
      </c>
      <c r="J28" s="242">
        <v>-1.417076479565881</v>
      </c>
      <c r="K28" s="256">
        <v>-1.5404411764705883</v>
      </c>
      <c r="L28" s="261">
        <v>0.15969058786422774</v>
      </c>
      <c r="M28" s="242">
        <v>-0.36844927153724982</v>
      </c>
      <c r="N28" s="242">
        <v>8.4167068593854699E-2</v>
      </c>
      <c r="O28" s="242">
        <v>0</v>
      </c>
      <c r="P28" s="270">
        <v>0</v>
      </c>
      <c r="Q28" s="274">
        <f>Q22/Q25-1</f>
        <v>-0.39984215179271121</v>
      </c>
      <c r="R28" s="257"/>
      <c r="S28" s="155"/>
    </row>
    <row r="29" spans="2:20" ht="15" customHeight="1">
      <c r="B29" s="396" t="s">
        <v>86</v>
      </c>
      <c r="C29" s="315" t="s">
        <v>141</v>
      </c>
      <c r="D29" s="316">
        <v>1700</v>
      </c>
      <c r="E29" s="317">
        <v>20900</v>
      </c>
      <c r="F29" s="317">
        <v>10500</v>
      </c>
      <c r="G29" s="317">
        <v>12500</v>
      </c>
      <c r="H29" s="317">
        <v>4800</v>
      </c>
      <c r="I29" s="317">
        <v>1000</v>
      </c>
      <c r="J29" s="317">
        <v>18500</v>
      </c>
      <c r="K29" s="318">
        <v>6800</v>
      </c>
      <c r="L29" s="319">
        <v>4500</v>
      </c>
      <c r="M29" s="320">
        <v>1900</v>
      </c>
      <c r="N29" s="320">
        <v>1500</v>
      </c>
      <c r="O29" s="320">
        <v>2200</v>
      </c>
      <c r="P29" s="321">
        <v>100</v>
      </c>
      <c r="Q29" s="322">
        <f>SUM(D29,E29,F29,G29,H29,I29,J29,K29,L29,M29,N29,O29,P29)</f>
        <v>86900</v>
      </c>
      <c r="R29" s="266"/>
      <c r="S29" s="155"/>
      <c r="T29" s="161"/>
    </row>
    <row r="30" spans="2:20" ht="15" customHeight="1">
      <c r="B30" s="397"/>
      <c r="C30" s="275" t="s">
        <v>132</v>
      </c>
      <c r="D30" s="279">
        <v>1710</v>
      </c>
      <c r="E30" s="239">
        <v>20720</v>
      </c>
      <c r="F30" s="239">
        <v>11140</v>
      </c>
      <c r="G30" s="239">
        <v>9735</v>
      </c>
      <c r="H30" s="239">
        <v>5005</v>
      </c>
      <c r="I30" s="239">
        <v>1225</v>
      </c>
      <c r="J30" s="239">
        <v>18060</v>
      </c>
      <c r="K30" s="254">
        <v>6105</v>
      </c>
      <c r="L30" s="259">
        <v>4830</v>
      </c>
      <c r="M30" s="240">
        <v>1900</v>
      </c>
      <c r="N30" s="240">
        <v>1490</v>
      </c>
      <c r="O30" s="240">
        <v>2200</v>
      </c>
      <c r="P30" s="268">
        <v>90</v>
      </c>
      <c r="Q30" s="272">
        <f t="shared" ref="Q30:Q32" si="2">SUM(D30,E30,F30,G30,H30,I30,J30,K30,L30,M30,N30,O30,P30)</f>
        <v>84210</v>
      </c>
      <c r="R30" s="266"/>
      <c r="S30" s="155"/>
      <c r="T30" s="161"/>
    </row>
    <row r="31" spans="2:20" ht="15" customHeight="1">
      <c r="B31" s="397"/>
      <c r="C31" s="276" t="s">
        <v>130</v>
      </c>
      <c r="D31" s="279">
        <v>1772</v>
      </c>
      <c r="E31" s="239">
        <v>22027</v>
      </c>
      <c r="F31" s="239">
        <v>11502</v>
      </c>
      <c r="G31" s="239">
        <v>12633</v>
      </c>
      <c r="H31" s="239">
        <v>6187</v>
      </c>
      <c r="I31" s="239">
        <v>1268</v>
      </c>
      <c r="J31" s="239">
        <v>19368</v>
      </c>
      <c r="K31" s="254">
        <v>7421</v>
      </c>
      <c r="L31" s="259">
        <v>4937</v>
      </c>
      <c r="M31" s="240">
        <v>2038</v>
      </c>
      <c r="N31" s="240">
        <v>1531</v>
      </c>
      <c r="O31" s="240">
        <v>2160</v>
      </c>
      <c r="P31" s="268">
        <v>102</v>
      </c>
      <c r="Q31" s="272">
        <f t="shared" si="2"/>
        <v>92946</v>
      </c>
      <c r="R31" s="266"/>
      <c r="S31" s="155"/>
      <c r="T31" s="161"/>
    </row>
    <row r="32" spans="2:20" ht="15" customHeight="1">
      <c r="B32" s="397"/>
      <c r="C32" s="276" t="s">
        <v>131</v>
      </c>
      <c r="D32" s="279">
        <v>1927</v>
      </c>
      <c r="E32" s="239">
        <v>22527.5</v>
      </c>
      <c r="F32" s="239">
        <v>11300.5</v>
      </c>
      <c r="G32" s="239">
        <v>13864.5</v>
      </c>
      <c r="H32" s="239">
        <v>6979</v>
      </c>
      <c r="I32" s="239">
        <v>1211.5</v>
      </c>
      <c r="J32" s="239">
        <v>19807</v>
      </c>
      <c r="K32" s="254">
        <v>8167.5</v>
      </c>
      <c r="L32" s="259">
        <v>4907</v>
      </c>
      <c r="M32" s="240">
        <v>2164.5</v>
      </c>
      <c r="N32" s="240">
        <v>1400.5</v>
      </c>
      <c r="O32" s="240">
        <v>2164</v>
      </c>
      <c r="P32" s="268">
        <v>94</v>
      </c>
      <c r="Q32" s="272">
        <f t="shared" si="2"/>
        <v>96514.5</v>
      </c>
      <c r="R32" s="266"/>
      <c r="S32" s="155"/>
      <c r="T32" s="161"/>
    </row>
    <row r="33" spans="2:20" ht="15" customHeight="1">
      <c r="B33" s="397"/>
      <c r="C33" s="277" t="s">
        <v>102</v>
      </c>
      <c r="D33" s="260">
        <v>-5.8479532163743242E-3</v>
      </c>
      <c r="E33" s="241">
        <v>8.6872586872586144E-3</v>
      </c>
      <c r="F33" s="241">
        <v>-5.7450628366247702E-2</v>
      </c>
      <c r="G33" s="241">
        <v>0.28402670775552141</v>
      </c>
      <c r="H33" s="241">
        <v>-4.0959040959040904E-2</v>
      </c>
      <c r="I33" s="241">
        <v>-0.18367346938775508</v>
      </c>
      <c r="J33" s="241">
        <v>2.4363233665559259E-2</v>
      </c>
      <c r="K33" s="255">
        <v>0.11384111384111395</v>
      </c>
      <c r="L33" s="260">
        <v>-6.8322981366459645E-2</v>
      </c>
      <c r="M33" s="241">
        <v>0</v>
      </c>
      <c r="N33" s="241">
        <v>6.7114093959732557E-3</v>
      </c>
      <c r="O33" s="241">
        <v>0</v>
      </c>
      <c r="P33" s="269">
        <v>0.11111111111111116</v>
      </c>
      <c r="Q33" s="273">
        <f>Q29/Q30-1</f>
        <v>3.1943949649685388E-2</v>
      </c>
      <c r="R33" s="257"/>
      <c r="S33" s="155"/>
      <c r="T33" s="161"/>
    </row>
    <row r="34" spans="2:20" ht="15" customHeight="1">
      <c r="B34" s="397"/>
      <c r="C34" s="277" t="s">
        <v>151</v>
      </c>
      <c r="D34" s="260">
        <v>-4.0632054176072185E-2</v>
      </c>
      <c r="E34" s="241">
        <v>-5.1164479956417153E-2</v>
      </c>
      <c r="F34" s="241">
        <v>-8.7115284298382889E-2</v>
      </c>
      <c r="G34" s="241">
        <v>-1.0527982268661473E-2</v>
      </c>
      <c r="H34" s="241">
        <v>-0.22417973169549055</v>
      </c>
      <c r="I34" s="241">
        <v>-0.21135646687697163</v>
      </c>
      <c r="J34" s="241">
        <v>-4.4816191656340321E-2</v>
      </c>
      <c r="K34" s="255">
        <v>-8.3681444549252082E-2</v>
      </c>
      <c r="L34" s="260">
        <v>-8.8515292687867175E-2</v>
      </c>
      <c r="M34" s="241">
        <v>-6.7713444553483826E-2</v>
      </c>
      <c r="N34" s="241">
        <v>-2.0248203788373664E-2</v>
      </c>
      <c r="O34" s="241">
        <v>1.8518518518518601E-2</v>
      </c>
      <c r="P34" s="269">
        <v>-1.9607843137254943E-2</v>
      </c>
      <c r="Q34" s="273">
        <f>Q29/Q31-1</f>
        <v>-6.504852279818385E-2</v>
      </c>
      <c r="R34" s="167"/>
      <c r="S34" s="155"/>
    </row>
    <row r="35" spans="2:20" ht="15" customHeight="1" thickBot="1">
      <c r="B35" s="398"/>
      <c r="C35" s="278" t="s">
        <v>152</v>
      </c>
      <c r="D35" s="261">
        <v>-0.1177996886351842</v>
      </c>
      <c r="E35" s="242">
        <v>-7.224503384751968E-2</v>
      </c>
      <c r="F35" s="242">
        <v>-7.0837573558692135E-2</v>
      </c>
      <c r="G35" s="242">
        <v>-9.8416819935807309E-2</v>
      </c>
      <c r="H35" s="242">
        <v>-0.31222238143000425</v>
      </c>
      <c r="I35" s="242">
        <v>-0.17457697069748246</v>
      </c>
      <c r="J35" s="242">
        <v>-6.5986772353208489E-2</v>
      </c>
      <c r="K35" s="256">
        <v>-0.16743189470462194</v>
      </c>
      <c r="L35" s="261">
        <v>-8.2942734868555079E-2</v>
      </c>
      <c r="M35" s="242">
        <v>-0.12219912219912221</v>
      </c>
      <c r="N35" s="242">
        <v>7.1046054980364204E-2</v>
      </c>
      <c r="O35" s="242">
        <v>1.6635859519408491E-2</v>
      </c>
      <c r="P35" s="270">
        <v>6.3829787234042534E-2</v>
      </c>
      <c r="Q35" s="274">
        <f>Q29/Q32-1</f>
        <v>-9.9617155971382543E-2</v>
      </c>
      <c r="R35" s="265"/>
      <c r="S35" s="155"/>
    </row>
    <row r="36" spans="2:20" ht="18.649999999999999" customHeight="1">
      <c r="B36" s="396" t="s">
        <v>87</v>
      </c>
      <c r="C36" s="315" t="s">
        <v>141</v>
      </c>
      <c r="D36" s="316">
        <v>140</v>
      </c>
      <c r="E36" s="317">
        <v>1200</v>
      </c>
      <c r="F36" s="317">
        <v>2000</v>
      </c>
      <c r="G36" s="317">
        <v>2000</v>
      </c>
      <c r="H36" s="317">
        <v>800</v>
      </c>
      <c r="I36" s="317">
        <v>0</v>
      </c>
      <c r="J36" s="317">
        <v>900</v>
      </c>
      <c r="K36" s="318">
        <v>1000</v>
      </c>
      <c r="L36" s="319">
        <v>960</v>
      </c>
      <c r="M36" s="320">
        <v>450</v>
      </c>
      <c r="N36" s="320">
        <v>190</v>
      </c>
      <c r="O36" s="320">
        <v>760</v>
      </c>
      <c r="P36" s="321">
        <v>25</v>
      </c>
      <c r="Q36" s="322">
        <f>SUM(D36,E36,F36,G36,H36,I36,J36,K36,L36,M36,N36,O36,P36)</f>
        <v>10425</v>
      </c>
      <c r="R36" s="257"/>
      <c r="S36" s="155"/>
      <c r="T36" s="161"/>
    </row>
    <row r="37" spans="2:20" ht="14">
      <c r="B37" s="397"/>
      <c r="C37" s="275" t="s">
        <v>132</v>
      </c>
      <c r="D37" s="279">
        <v>260</v>
      </c>
      <c r="E37" s="239">
        <v>1310</v>
      </c>
      <c r="F37" s="239">
        <v>2705</v>
      </c>
      <c r="G37" s="239">
        <v>4620</v>
      </c>
      <c r="H37" s="239">
        <v>1460</v>
      </c>
      <c r="I37" s="239">
        <v>175</v>
      </c>
      <c r="J37" s="239">
        <v>1780</v>
      </c>
      <c r="K37" s="254">
        <v>1495</v>
      </c>
      <c r="L37" s="259">
        <v>955</v>
      </c>
      <c r="M37" s="240">
        <v>470</v>
      </c>
      <c r="N37" s="240">
        <v>185</v>
      </c>
      <c r="O37" s="240">
        <v>760</v>
      </c>
      <c r="P37" s="268">
        <v>25</v>
      </c>
      <c r="Q37" s="272">
        <f t="shared" ref="Q37:Q39" si="3">SUM(D37,E37,F37,G37,H37,I37,J37,K37,L37,M37,N37,O37,P37)</f>
        <v>16200</v>
      </c>
      <c r="R37" s="265"/>
      <c r="S37" s="155"/>
      <c r="T37" s="161"/>
    </row>
    <row r="38" spans="2:20" ht="14">
      <c r="B38" s="397"/>
      <c r="C38" s="276" t="s">
        <v>130</v>
      </c>
      <c r="D38" s="279">
        <v>248</v>
      </c>
      <c r="E38" s="239">
        <v>1178</v>
      </c>
      <c r="F38" s="239">
        <v>2182</v>
      </c>
      <c r="G38" s="239">
        <v>3046</v>
      </c>
      <c r="H38" s="239">
        <v>833</v>
      </c>
      <c r="I38" s="239">
        <v>115</v>
      </c>
      <c r="J38" s="239">
        <v>1344</v>
      </c>
      <c r="K38" s="254">
        <v>1164</v>
      </c>
      <c r="L38" s="259">
        <v>906</v>
      </c>
      <c r="M38" s="240">
        <v>614</v>
      </c>
      <c r="N38" s="240">
        <v>262</v>
      </c>
      <c r="O38" s="240">
        <v>727</v>
      </c>
      <c r="P38" s="268">
        <v>24</v>
      </c>
      <c r="Q38" s="272">
        <f t="shared" si="3"/>
        <v>12643</v>
      </c>
      <c r="R38" s="265"/>
      <c r="S38" s="155"/>
      <c r="T38" s="161"/>
    </row>
    <row r="39" spans="2:20" ht="14">
      <c r="B39" s="397"/>
      <c r="C39" s="276" t="s">
        <v>131</v>
      </c>
      <c r="D39" s="279">
        <v>180.5</v>
      </c>
      <c r="E39" s="239">
        <v>1219</v>
      </c>
      <c r="F39" s="239">
        <v>1500.5</v>
      </c>
      <c r="G39" s="239">
        <v>2263</v>
      </c>
      <c r="H39" s="239">
        <v>686</v>
      </c>
      <c r="I39" s="239">
        <v>73.5</v>
      </c>
      <c r="J39" s="239">
        <v>993.5</v>
      </c>
      <c r="K39" s="254">
        <v>770.5</v>
      </c>
      <c r="L39" s="259">
        <v>607.5</v>
      </c>
      <c r="M39" s="240">
        <v>560.5</v>
      </c>
      <c r="N39" s="240">
        <v>231.5</v>
      </c>
      <c r="O39" s="240">
        <v>813.5</v>
      </c>
      <c r="P39" s="268">
        <v>25</v>
      </c>
      <c r="Q39" s="272">
        <f t="shared" si="3"/>
        <v>9924.5</v>
      </c>
      <c r="R39" s="265"/>
      <c r="S39" s="155"/>
      <c r="T39" s="161"/>
    </row>
    <row r="40" spans="2:20" ht="14">
      <c r="B40" s="397"/>
      <c r="C40" s="277" t="s">
        <v>102</v>
      </c>
      <c r="D40" s="260">
        <v>-0.46153846153846156</v>
      </c>
      <c r="E40" s="241">
        <v>-8.3969465648854991E-2</v>
      </c>
      <c r="F40" s="241">
        <v>-0.26062846580406651</v>
      </c>
      <c r="G40" s="241">
        <v>-0.5670995670995671</v>
      </c>
      <c r="H40" s="241">
        <v>-0.45205479452054798</v>
      </c>
      <c r="I40" s="241">
        <v>-1</v>
      </c>
      <c r="J40" s="241">
        <v>-0.4943820224719101</v>
      </c>
      <c r="K40" s="255">
        <v>-0.33110367892976589</v>
      </c>
      <c r="L40" s="260">
        <v>5.2356020942407877E-3</v>
      </c>
      <c r="M40" s="241">
        <v>-4.2553191489361653E-2</v>
      </c>
      <c r="N40" s="241">
        <v>2.7027027027026973E-2</v>
      </c>
      <c r="O40" s="241">
        <v>0</v>
      </c>
      <c r="P40" s="269">
        <v>0</v>
      </c>
      <c r="Q40" s="273">
        <f>Q36/Q37-1</f>
        <v>-0.35648148148148151</v>
      </c>
      <c r="R40" s="265"/>
      <c r="S40" s="155"/>
      <c r="T40" s="161"/>
    </row>
    <row r="41" spans="2:20" ht="22" customHeight="1">
      <c r="B41" s="397"/>
      <c r="C41" s="277" t="s">
        <v>151</v>
      </c>
      <c r="D41" s="260">
        <v>-0.43548387096774188</v>
      </c>
      <c r="E41" s="241">
        <v>1.8675721561969505E-2</v>
      </c>
      <c r="F41" s="241">
        <v>-8.3409715857011957E-2</v>
      </c>
      <c r="G41" s="241">
        <v>-0.34340118187787261</v>
      </c>
      <c r="H41" s="241">
        <v>-3.9615846338535432E-2</v>
      </c>
      <c r="I41" s="241">
        <v>-1</v>
      </c>
      <c r="J41" s="241">
        <v>-0.3303571428571429</v>
      </c>
      <c r="K41" s="255">
        <v>-0.14089347079037806</v>
      </c>
      <c r="L41" s="260">
        <v>5.9602649006622599E-2</v>
      </c>
      <c r="M41" s="241">
        <v>-0.26710097719869708</v>
      </c>
      <c r="N41" s="241">
        <v>-0.27480916030534353</v>
      </c>
      <c r="O41" s="241">
        <v>4.5392022008253097E-2</v>
      </c>
      <c r="P41" s="269">
        <v>4.1666666666666741E-2</v>
      </c>
      <c r="Q41" s="273">
        <f>Q36/Q38-1</f>
        <v>-0.175433045954283</v>
      </c>
      <c r="R41" s="257"/>
      <c r="S41" s="155"/>
    </row>
    <row r="42" spans="2:20" ht="17.5" customHeight="1" thickBot="1">
      <c r="B42" s="398"/>
      <c r="C42" s="278" t="s">
        <v>152</v>
      </c>
      <c r="D42" s="261">
        <v>-0.22437673130193903</v>
      </c>
      <c r="E42" s="242">
        <v>-1.5586546349466768E-2</v>
      </c>
      <c r="F42" s="242">
        <v>0.33288903698767069</v>
      </c>
      <c r="G42" s="242">
        <v>-0.11621741051701284</v>
      </c>
      <c r="H42" s="242">
        <v>0.16618075801749277</v>
      </c>
      <c r="I42" s="242">
        <v>-1</v>
      </c>
      <c r="J42" s="242">
        <v>-9.4111726220432845E-2</v>
      </c>
      <c r="K42" s="256">
        <v>0.29785853341985713</v>
      </c>
      <c r="L42" s="261">
        <v>0.58024691358024683</v>
      </c>
      <c r="M42" s="242">
        <v>-0.19714540588760032</v>
      </c>
      <c r="N42" s="242">
        <v>-0.17926565874730016</v>
      </c>
      <c r="O42" s="242">
        <v>-6.5765212046711707E-2</v>
      </c>
      <c r="P42" s="270">
        <v>0</v>
      </c>
      <c r="Q42" s="274">
        <f>Q36/Q39-1</f>
        <v>5.0430752178951099E-2</v>
      </c>
      <c r="R42" s="266"/>
      <c r="S42" s="155"/>
    </row>
    <row r="43" spans="2:20" ht="17.149999999999999" customHeight="1">
      <c r="B43" s="396" t="s">
        <v>89</v>
      </c>
      <c r="C43" s="315" t="s">
        <v>141</v>
      </c>
      <c r="D43" s="316">
        <v>2480</v>
      </c>
      <c r="E43" s="317">
        <v>550</v>
      </c>
      <c r="F43" s="317">
        <v>13100</v>
      </c>
      <c r="G43" s="317">
        <v>35025</v>
      </c>
      <c r="H43" s="317">
        <v>1820</v>
      </c>
      <c r="I43" s="317">
        <v>15020</v>
      </c>
      <c r="J43" s="317">
        <v>5740</v>
      </c>
      <c r="K43" s="318">
        <v>12655</v>
      </c>
      <c r="L43" s="319">
        <v>230</v>
      </c>
      <c r="M43" s="320">
        <v>235</v>
      </c>
      <c r="N43" s="320">
        <v>55</v>
      </c>
      <c r="O43" s="320">
        <v>0</v>
      </c>
      <c r="P43" s="321">
        <v>20</v>
      </c>
      <c r="Q43" s="322">
        <f>SUM(D43,E43,F43,G43,H43,I43,J43,K43,L43,M43,N43,O43,P43)</f>
        <v>86930</v>
      </c>
      <c r="R43" s="167"/>
      <c r="S43" s="155"/>
      <c r="T43" s="161"/>
    </row>
    <row r="44" spans="2:20" ht="17.149999999999999" customHeight="1">
      <c r="B44" s="397"/>
      <c r="C44" s="275" t="s">
        <v>132</v>
      </c>
      <c r="D44" s="279">
        <v>2146</v>
      </c>
      <c r="E44" s="239">
        <v>550</v>
      </c>
      <c r="F44" s="239">
        <v>12650</v>
      </c>
      <c r="G44" s="239">
        <v>32275</v>
      </c>
      <c r="H44" s="239">
        <v>1445</v>
      </c>
      <c r="I44" s="239">
        <v>15560</v>
      </c>
      <c r="J44" s="239">
        <v>5235</v>
      </c>
      <c r="K44" s="254">
        <v>12152</v>
      </c>
      <c r="L44" s="259">
        <v>225</v>
      </c>
      <c r="M44" s="240">
        <v>235</v>
      </c>
      <c r="N44" s="240">
        <v>55</v>
      </c>
      <c r="O44" s="240">
        <v>0</v>
      </c>
      <c r="P44" s="268">
        <v>20</v>
      </c>
      <c r="Q44" s="272">
        <f t="shared" ref="Q44:Q46" si="4">SUM(D44,E44,F44,G44,H44,I44,J44,K44,L44,M44,N44,O44,P44)</f>
        <v>82548</v>
      </c>
      <c r="R44" s="167"/>
      <c r="S44" s="155"/>
      <c r="T44" s="161"/>
    </row>
    <row r="45" spans="2:20" ht="17.149999999999999" customHeight="1">
      <c r="B45" s="397"/>
      <c r="C45" s="276" t="s">
        <v>130</v>
      </c>
      <c r="D45" s="279">
        <v>2091</v>
      </c>
      <c r="E45" s="239">
        <v>278.60000000000002</v>
      </c>
      <c r="F45" s="239">
        <v>11993.6</v>
      </c>
      <c r="G45" s="239">
        <v>28304.799999999999</v>
      </c>
      <c r="H45" s="239">
        <v>1220.5999999999999</v>
      </c>
      <c r="I45" s="239">
        <v>16199</v>
      </c>
      <c r="J45" s="239">
        <v>4537.3999999999996</v>
      </c>
      <c r="K45" s="254">
        <v>9899</v>
      </c>
      <c r="L45" s="259">
        <v>269.8</v>
      </c>
      <c r="M45" s="240">
        <v>264.8</v>
      </c>
      <c r="N45" s="240">
        <v>68.400000000000006</v>
      </c>
      <c r="O45" s="240">
        <v>0</v>
      </c>
      <c r="P45" s="268">
        <v>33.799999999999997</v>
      </c>
      <c r="Q45" s="272">
        <f t="shared" si="4"/>
        <v>75160.800000000003</v>
      </c>
      <c r="R45" s="167"/>
      <c r="S45" s="155"/>
      <c r="T45" s="161"/>
    </row>
    <row r="46" spans="2:20" ht="17.149999999999999" customHeight="1">
      <c r="B46" s="397"/>
      <c r="C46" s="276" t="s">
        <v>131</v>
      </c>
      <c r="D46" s="279">
        <v>2663.6</v>
      </c>
      <c r="E46" s="239">
        <v>265.5</v>
      </c>
      <c r="F46" s="239">
        <v>13458.6</v>
      </c>
      <c r="G46" s="239">
        <v>30501.3</v>
      </c>
      <c r="H46" s="239">
        <v>1438.5</v>
      </c>
      <c r="I46" s="239">
        <v>17842.900000000001</v>
      </c>
      <c r="J46" s="239">
        <v>5053</v>
      </c>
      <c r="K46" s="254">
        <v>10083.1</v>
      </c>
      <c r="L46" s="259">
        <v>362</v>
      </c>
      <c r="M46" s="240">
        <v>295.89999999999998</v>
      </c>
      <c r="N46" s="240">
        <v>90.8</v>
      </c>
      <c r="O46" s="240">
        <v>0</v>
      </c>
      <c r="P46" s="268">
        <v>31.6</v>
      </c>
      <c r="Q46" s="272">
        <f t="shared" si="4"/>
        <v>82086.8</v>
      </c>
      <c r="R46" s="167"/>
      <c r="S46" s="155"/>
      <c r="T46" s="161"/>
    </row>
    <row r="47" spans="2:20" ht="15" customHeight="1">
      <c r="B47" s="397"/>
      <c r="C47" s="277" t="s">
        <v>102</v>
      </c>
      <c r="D47" s="260">
        <v>0.15563839701770732</v>
      </c>
      <c r="E47" s="241">
        <v>0</v>
      </c>
      <c r="F47" s="241">
        <v>3.5573122529644285E-2</v>
      </c>
      <c r="G47" s="241">
        <v>8.5205267234701676E-2</v>
      </c>
      <c r="H47" s="241">
        <v>0.25951557093425603</v>
      </c>
      <c r="I47" s="241">
        <v>-3.470437017994854E-2</v>
      </c>
      <c r="J47" s="241">
        <v>9.6466093600764191E-2</v>
      </c>
      <c r="K47" s="255">
        <v>4.1392363396971721E-2</v>
      </c>
      <c r="L47" s="260">
        <v>2.2222222222222143E-2</v>
      </c>
      <c r="M47" s="241">
        <v>0</v>
      </c>
      <c r="N47" s="241">
        <v>0</v>
      </c>
      <c r="O47" s="241">
        <v>0</v>
      </c>
      <c r="P47" s="269">
        <v>0</v>
      </c>
      <c r="Q47" s="273">
        <f>Q43/Q44-1</f>
        <v>5.3084266123952117E-2</v>
      </c>
      <c r="R47" s="265"/>
      <c r="S47" s="155"/>
      <c r="T47" s="161"/>
    </row>
    <row r="48" spans="2:20" ht="15" customHeight="1">
      <c r="B48" s="397"/>
      <c r="C48" s="277" t="s">
        <v>151</v>
      </c>
      <c r="D48" s="260">
        <v>0.18603538976566236</v>
      </c>
      <c r="E48" s="241">
        <v>0.97415649676956195</v>
      </c>
      <c r="F48" s="241">
        <v>9.2249199573105622E-2</v>
      </c>
      <c r="G48" s="241">
        <v>0.23742262796416158</v>
      </c>
      <c r="H48" s="241">
        <v>0.49106996559069316</v>
      </c>
      <c r="I48" s="241">
        <v>-7.2782270510525326E-2</v>
      </c>
      <c r="J48" s="241">
        <v>0.26504165381055245</v>
      </c>
      <c r="K48" s="255">
        <v>0.27841196080412156</v>
      </c>
      <c r="L48" s="260">
        <v>-0.14751667902149745</v>
      </c>
      <c r="M48" s="241">
        <v>-0.11253776435045326</v>
      </c>
      <c r="N48" s="241">
        <v>-0.19590643274853803</v>
      </c>
      <c r="O48" s="241">
        <v>0</v>
      </c>
      <c r="P48" s="269">
        <v>-0.40828402366863903</v>
      </c>
      <c r="Q48" s="273">
        <f>Q43/Q45-1</f>
        <v>0.1565869442581771</v>
      </c>
      <c r="R48" s="257"/>
      <c r="S48" s="155"/>
    </row>
    <row r="49" spans="2:20" ht="15" customHeight="1" thickBot="1">
      <c r="B49" s="398"/>
      <c r="C49" s="278" t="s">
        <v>152</v>
      </c>
      <c r="D49" s="261">
        <v>-6.8929268658957765E-2</v>
      </c>
      <c r="E49" s="242">
        <v>1.0715630885122409</v>
      </c>
      <c r="F49" s="242">
        <v>-2.6644673294399124E-2</v>
      </c>
      <c r="G49" s="242">
        <v>0.14831171130410836</v>
      </c>
      <c r="H49" s="242">
        <v>0.26520681265206814</v>
      </c>
      <c r="I49" s="242">
        <v>-0.15820858716912611</v>
      </c>
      <c r="J49" s="242">
        <v>0.13595883633485051</v>
      </c>
      <c r="K49" s="256">
        <v>0.25507036526465066</v>
      </c>
      <c r="L49" s="261">
        <v>-0.36464088397790051</v>
      </c>
      <c r="M49" s="242">
        <v>-0.20581277458600877</v>
      </c>
      <c r="N49" s="242">
        <v>-0.39427312775330392</v>
      </c>
      <c r="O49" s="242">
        <v>0</v>
      </c>
      <c r="P49" s="270">
        <v>-0.36708860759493678</v>
      </c>
      <c r="Q49" s="274">
        <f>Q43/Q46-1</f>
        <v>5.9000959959457422E-2</v>
      </c>
      <c r="R49" s="265"/>
      <c r="S49" s="155"/>
    </row>
    <row r="50" spans="2:20" ht="18.649999999999999" customHeight="1">
      <c r="B50" s="396" t="s">
        <v>165</v>
      </c>
      <c r="C50" s="315" t="s">
        <v>141</v>
      </c>
      <c r="D50" s="316">
        <v>1460</v>
      </c>
      <c r="E50" s="317">
        <v>655</v>
      </c>
      <c r="F50" s="317">
        <v>12940</v>
      </c>
      <c r="G50" s="317">
        <v>14315</v>
      </c>
      <c r="H50" s="317">
        <v>980</v>
      </c>
      <c r="I50" s="317">
        <v>11980</v>
      </c>
      <c r="J50" s="317">
        <v>4560</v>
      </c>
      <c r="K50" s="318">
        <v>4345</v>
      </c>
      <c r="L50" s="319">
        <v>470</v>
      </c>
      <c r="M50" s="320">
        <v>60</v>
      </c>
      <c r="N50" s="320">
        <v>10</v>
      </c>
      <c r="O50" s="320">
        <v>0</v>
      </c>
      <c r="P50" s="321">
        <v>0</v>
      </c>
      <c r="Q50" s="322">
        <f>SUM(D50,E50,F50,G50,H50,I50,J50,K50,L50,M50,N50,O50,P50)</f>
        <v>51775</v>
      </c>
      <c r="R50" s="400"/>
      <c r="S50" s="155"/>
      <c r="T50" s="161"/>
    </row>
    <row r="51" spans="2:20" ht="15" customHeight="1">
      <c r="B51" s="397"/>
      <c r="C51" s="275" t="s">
        <v>132</v>
      </c>
      <c r="D51" s="279">
        <v>1404</v>
      </c>
      <c r="E51" s="239">
        <v>720</v>
      </c>
      <c r="F51" s="239">
        <v>11655</v>
      </c>
      <c r="G51" s="239">
        <v>13010</v>
      </c>
      <c r="H51" s="239">
        <v>1045</v>
      </c>
      <c r="I51" s="239">
        <v>12370</v>
      </c>
      <c r="J51" s="239">
        <v>4415</v>
      </c>
      <c r="K51" s="254">
        <v>4473</v>
      </c>
      <c r="L51" s="259">
        <v>465</v>
      </c>
      <c r="M51" s="240">
        <v>60</v>
      </c>
      <c r="N51" s="240">
        <v>10</v>
      </c>
      <c r="O51" s="240">
        <v>0</v>
      </c>
      <c r="P51" s="268">
        <v>0</v>
      </c>
      <c r="Q51" s="272">
        <f t="shared" ref="Q51:Q53" si="5">SUM(D51,E51,F51,G51,H51,I51,J51,K51,L51,M51,N51,O51,P51)</f>
        <v>49627</v>
      </c>
      <c r="R51" s="401"/>
      <c r="S51" s="155"/>
      <c r="T51" s="161"/>
    </row>
    <row r="52" spans="2:20" ht="15" customHeight="1">
      <c r="B52" s="397"/>
      <c r="C52" s="276" t="s">
        <v>130</v>
      </c>
      <c r="D52" s="279">
        <v>1661</v>
      </c>
      <c r="E52" s="239">
        <v>597</v>
      </c>
      <c r="F52" s="239">
        <v>11538.8</v>
      </c>
      <c r="G52" s="239">
        <v>12139.6</v>
      </c>
      <c r="H52" s="239">
        <v>1125.2</v>
      </c>
      <c r="I52" s="239">
        <v>12895.2</v>
      </c>
      <c r="J52" s="239">
        <v>2407</v>
      </c>
      <c r="K52" s="254">
        <v>4129.3999999999996</v>
      </c>
      <c r="L52" s="259">
        <v>489.4</v>
      </c>
      <c r="M52" s="240">
        <v>74.400000000000006</v>
      </c>
      <c r="N52" s="240">
        <v>11.8</v>
      </c>
      <c r="O52" s="240">
        <v>0</v>
      </c>
      <c r="P52" s="268">
        <v>3.4</v>
      </c>
      <c r="Q52" s="272">
        <f t="shared" si="5"/>
        <v>47072.200000000012</v>
      </c>
      <c r="R52" s="401"/>
      <c r="S52" s="155"/>
      <c r="T52" s="161"/>
    </row>
    <row r="53" spans="2:20" ht="15" customHeight="1">
      <c r="B53" s="397"/>
      <c r="C53" s="276" t="s">
        <v>131</v>
      </c>
      <c r="D53" s="279">
        <v>1635.4</v>
      </c>
      <c r="E53" s="239">
        <v>567.6</v>
      </c>
      <c r="F53" s="239">
        <v>10562.2</v>
      </c>
      <c r="G53" s="239">
        <v>12156.2</v>
      </c>
      <c r="H53" s="239">
        <v>1259.7</v>
      </c>
      <c r="I53" s="239">
        <v>13546.9</v>
      </c>
      <c r="J53" s="239">
        <v>2960.2</v>
      </c>
      <c r="K53" s="254">
        <v>3666</v>
      </c>
      <c r="L53" s="259">
        <v>471.1</v>
      </c>
      <c r="M53" s="240">
        <v>88.1</v>
      </c>
      <c r="N53" s="240">
        <v>12.7</v>
      </c>
      <c r="O53" s="240">
        <v>0</v>
      </c>
      <c r="P53" s="268">
        <v>2.4</v>
      </c>
      <c r="Q53" s="272">
        <f t="shared" si="5"/>
        <v>46928.499999999993</v>
      </c>
      <c r="R53" s="401"/>
      <c r="S53" s="155"/>
      <c r="T53" s="161"/>
    </row>
    <row r="54" spans="2:20" ht="15" customHeight="1">
      <c r="B54" s="397"/>
      <c r="C54" s="277" t="s">
        <v>102</v>
      </c>
      <c r="D54" s="260">
        <v>3.9886039886039892E-2</v>
      </c>
      <c r="E54" s="241">
        <v>-9.027777777777779E-2</v>
      </c>
      <c r="F54" s="241">
        <v>0.11025311025311035</v>
      </c>
      <c r="G54" s="241">
        <v>0.1003074558032282</v>
      </c>
      <c r="H54" s="241">
        <v>-6.2200956937799035E-2</v>
      </c>
      <c r="I54" s="241">
        <v>-3.1527890056588515E-2</v>
      </c>
      <c r="J54" s="241">
        <v>3.2842582106455298E-2</v>
      </c>
      <c r="K54" s="255">
        <v>-2.8616141292197583E-2</v>
      </c>
      <c r="L54" s="260">
        <v>1.0752688172043001E-2</v>
      </c>
      <c r="M54" s="241">
        <v>0</v>
      </c>
      <c r="N54" s="241">
        <v>0</v>
      </c>
      <c r="O54" s="241">
        <v>0</v>
      </c>
      <c r="P54" s="269">
        <v>0</v>
      </c>
      <c r="Q54" s="273">
        <f>Q50/Q51-1</f>
        <v>4.3282890362101201E-2</v>
      </c>
      <c r="R54" s="401"/>
      <c r="S54" s="155"/>
      <c r="T54" s="161"/>
    </row>
    <row r="55" spans="2:20" ht="15" customHeight="1">
      <c r="B55" s="397"/>
      <c r="C55" s="277" t="s">
        <v>128</v>
      </c>
      <c r="D55" s="260">
        <v>-0.12101143889223365</v>
      </c>
      <c r="E55" s="241">
        <v>9.7152428810720171E-2</v>
      </c>
      <c r="F55" s="241">
        <v>0.12143377127604271</v>
      </c>
      <c r="G55" s="241">
        <v>0.17919865563939497</v>
      </c>
      <c r="H55" s="241">
        <v>-0.12904372555990051</v>
      </c>
      <c r="I55" s="241">
        <v>-7.097214467398727E-2</v>
      </c>
      <c r="J55" s="241">
        <v>0.89447444952222677</v>
      </c>
      <c r="K55" s="255">
        <v>5.2210974960042789E-2</v>
      </c>
      <c r="L55" s="260">
        <v>-3.9640375970576125E-2</v>
      </c>
      <c r="M55" s="241">
        <v>-0.19354838709677424</v>
      </c>
      <c r="N55" s="241">
        <v>-0.15254237288135597</v>
      </c>
      <c r="O55" s="241">
        <v>0</v>
      </c>
      <c r="P55" s="269">
        <v>-1</v>
      </c>
      <c r="Q55" s="273">
        <f>Q50/Q52-1</f>
        <v>9.9906101690594218E-2</v>
      </c>
      <c r="R55" s="401"/>
      <c r="S55" s="155"/>
    </row>
    <row r="56" spans="2:20" ht="15" customHeight="1" thickBot="1">
      <c r="B56" s="398"/>
      <c r="C56" s="278" t="s">
        <v>129</v>
      </c>
      <c r="D56" s="261">
        <v>-0.1072520484285191</v>
      </c>
      <c r="E56" s="242">
        <v>0.15398167723749112</v>
      </c>
      <c r="F56" s="242">
        <v>0.22512355380507842</v>
      </c>
      <c r="G56" s="242">
        <v>0.17758839110906366</v>
      </c>
      <c r="H56" s="242">
        <v>-0.22203699293482582</v>
      </c>
      <c r="I56" s="242">
        <v>-0.1156648384501251</v>
      </c>
      <c r="J56" s="242">
        <v>0.54043645699614906</v>
      </c>
      <c r="K56" s="256">
        <v>0.18521549372613211</v>
      </c>
      <c r="L56" s="261">
        <v>-2.3349607302060038E-3</v>
      </c>
      <c r="M56" s="242">
        <v>-0.31895573212258788</v>
      </c>
      <c r="N56" s="242">
        <v>-0.21259842519685035</v>
      </c>
      <c r="O56" s="242">
        <v>0</v>
      </c>
      <c r="P56" s="270">
        <v>-1</v>
      </c>
      <c r="Q56" s="274">
        <f>Q50/Q53-1</f>
        <v>0.10327412979319628</v>
      </c>
      <c r="R56" s="401"/>
      <c r="S56" s="155"/>
    </row>
    <row r="57" spans="2:20" ht="13.5" customHeight="1">
      <c r="B57" s="396" t="s">
        <v>127</v>
      </c>
      <c r="C57" s="315" t="s">
        <v>141</v>
      </c>
      <c r="D57" s="316">
        <v>3940</v>
      </c>
      <c r="E57" s="317">
        <v>1205</v>
      </c>
      <c r="F57" s="317">
        <v>26040</v>
      </c>
      <c r="G57" s="317">
        <v>49340</v>
      </c>
      <c r="H57" s="317">
        <v>2800</v>
      </c>
      <c r="I57" s="317">
        <v>27000</v>
      </c>
      <c r="J57" s="317">
        <v>10300</v>
      </c>
      <c r="K57" s="318">
        <v>17000</v>
      </c>
      <c r="L57" s="319">
        <v>700</v>
      </c>
      <c r="M57" s="320">
        <v>295</v>
      </c>
      <c r="N57" s="320">
        <v>65</v>
      </c>
      <c r="O57" s="320">
        <v>0</v>
      </c>
      <c r="P57" s="321">
        <v>20</v>
      </c>
      <c r="Q57" s="322">
        <f>SUM(D57,E57,F57,G57,H57,I57,J57,K57,L57,M57,N57,O57,P57)</f>
        <v>138705</v>
      </c>
      <c r="R57" s="400"/>
      <c r="S57" s="155"/>
      <c r="T57" s="161"/>
    </row>
    <row r="58" spans="2:20" ht="14.5" customHeight="1">
      <c r="B58" s="397"/>
      <c r="C58" s="275" t="s">
        <v>132</v>
      </c>
      <c r="D58" s="279">
        <v>3550</v>
      </c>
      <c r="E58" s="239">
        <v>1270</v>
      </c>
      <c r="F58" s="239">
        <v>24305</v>
      </c>
      <c r="G58" s="239">
        <v>45285</v>
      </c>
      <c r="H58" s="239">
        <v>2490</v>
      </c>
      <c r="I58" s="239">
        <v>27930</v>
      </c>
      <c r="J58" s="239">
        <v>9650</v>
      </c>
      <c r="K58" s="254">
        <v>16625</v>
      </c>
      <c r="L58" s="259">
        <v>690</v>
      </c>
      <c r="M58" s="240">
        <v>295</v>
      </c>
      <c r="N58" s="240">
        <v>65</v>
      </c>
      <c r="O58" s="240">
        <v>0</v>
      </c>
      <c r="P58" s="268">
        <v>20</v>
      </c>
      <c r="Q58" s="272">
        <f t="shared" ref="Q58:Q60" si="6">SUM(D58,E58,F58,G58,H58,I58,J58,K58,L58,M58,N58,O58,P58)</f>
        <v>132175</v>
      </c>
      <c r="R58" s="401"/>
      <c r="S58" s="155"/>
      <c r="T58" s="161"/>
    </row>
    <row r="59" spans="2:20" ht="14.5" customHeight="1">
      <c r="B59" s="397"/>
      <c r="C59" s="276" t="s">
        <v>130</v>
      </c>
      <c r="D59" s="279">
        <v>3752</v>
      </c>
      <c r="E59" s="239">
        <v>875.6</v>
      </c>
      <c r="F59" s="239">
        <v>23532.400000000001</v>
      </c>
      <c r="G59" s="239">
        <v>40444.400000000001</v>
      </c>
      <c r="H59" s="239">
        <v>2345.8000000000002</v>
      </c>
      <c r="I59" s="239">
        <v>29094.2</v>
      </c>
      <c r="J59" s="239">
        <v>6944.4</v>
      </c>
      <c r="K59" s="254">
        <v>14028.4</v>
      </c>
      <c r="L59" s="259">
        <v>759.2</v>
      </c>
      <c r="M59" s="240">
        <v>339.2</v>
      </c>
      <c r="N59" s="240">
        <v>80.2</v>
      </c>
      <c r="O59" s="240">
        <v>0</v>
      </c>
      <c r="P59" s="268">
        <v>37.200000000000003</v>
      </c>
      <c r="Q59" s="272">
        <f t="shared" si="6"/>
        <v>122232.99999999997</v>
      </c>
      <c r="R59" s="401"/>
      <c r="S59" s="155"/>
      <c r="T59" s="161"/>
    </row>
    <row r="60" spans="2:20" ht="14.5" customHeight="1">
      <c r="B60" s="397"/>
      <c r="C60" s="276" t="s">
        <v>131</v>
      </c>
      <c r="D60" s="279">
        <v>4299</v>
      </c>
      <c r="E60" s="239">
        <v>833.1</v>
      </c>
      <c r="F60" s="239">
        <v>24020.799999999999</v>
      </c>
      <c r="G60" s="239">
        <v>42657.5</v>
      </c>
      <c r="H60" s="239">
        <v>2698.2</v>
      </c>
      <c r="I60" s="239">
        <v>31389.8</v>
      </c>
      <c r="J60" s="239">
        <v>8013.2</v>
      </c>
      <c r="K60" s="254">
        <v>13749.1</v>
      </c>
      <c r="L60" s="259">
        <v>833.1</v>
      </c>
      <c r="M60" s="240">
        <v>384</v>
      </c>
      <c r="N60" s="240">
        <v>103.5</v>
      </c>
      <c r="O60" s="240">
        <v>0</v>
      </c>
      <c r="P60" s="268">
        <v>34</v>
      </c>
      <c r="Q60" s="272">
        <f t="shared" si="6"/>
        <v>129015.3</v>
      </c>
      <c r="R60" s="401"/>
      <c r="S60" s="155"/>
      <c r="T60" s="161"/>
    </row>
    <row r="61" spans="2:20" ht="14.5" customHeight="1">
      <c r="B61" s="397"/>
      <c r="C61" s="277" t="s">
        <v>102</v>
      </c>
      <c r="D61" s="260">
        <v>0.10985915492957754</v>
      </c>
      <c r="E61" s="241">
        <v>-5.1181102362204745E-2</v>
      </c>
      <c r="F61" s="241">
        <v>7.138448878831527E-2</v>
      </c>
      <c r="G61" s="241">
        <v>8.9543999116705297E-2</v>
      </c>
      <c r="H61" s="241">
        <v>0.12449799196787148</v>
      </c>
      <c r="I61" s="241">
        <v>-3.3297529538131032E-2</v>
      </c>
      <c r="J61" s="241">
        <v>6.7357512953367893E-2</v>
      </c>
      <c r="K61" s="255">
        <v>2.2556390977443552E-2</v>
      </c>
      <c r="L61" s="260">
        <v>1.449275362318847E-2</v>
      </c>
      <c r="M61" s="241">
        <v>0</v>
      </c>
      <c r="N61" s="241">
        <v>0</v>
      </c>
      <c r="O61" s="241">
        <v>0</v>
      </c>
      <c r="P61" s="269">
        <v>0</v>
      </c>
      <c r="Q61" s="273">
        <f>Q57/Q58-1</f>
        <v>4.9404198978626912E-2</v>
      </c>
      <c r="R61" s="401"/>
      <c r="S61" s="155"/>
      <c r="T61" s="161"/>
    </row>
    <row r="62" spans="2:20" ht="14.5" customHeight="1">
      <c r="B62" s="397"/>
      <c r="C62" s="277" t="s">
        <v>151</v>
      </c>
      <c r="D62" s="260">
        <v>5.0106609808102442E-2</v>
      </c>
      <c r="E62" s="241">
        <v>0.37619917770671529</v>
      </c>
      <c r="F62" s="241">
        <v>0.10655946694769747</v>
      </c>
      <c r="G62" s="241">
        <v>0.21994639554548967</v>
      </c>
      <c r="H62" s="241">
        <v>0.19362264472674551</v>
      </c>
      <c r="I62" s="241">
        <v>-7.1979982264506304E-2</v>
      </c>
      <c r="J62" s="241">
        <v>0.48320949254075241</v>
      </c>
      <c r="K62" s="255">
        <v>0.211827435773146</v>
      </c>
      <c r="L62" s="260">
        <v>-7.7976817702845147E-2</v>
      </c>
      <c r="M62" s="241">
        <v>-0.13030660377358483</v>
      </c>
      <c r="N62" s="241">
        <v>-0.18952618453865344</v>
      </c>
      <c r="O62" s="241">
        <v>0</v>
      </c>
      <c r="P62" s="269">
        <v>-0.4623655913978495</v>
      </c>
      <c r="Q62" s="273">
        <f>Q57/Q59-1</f>
        <v>0.13475902579499843</v>
      </c>
      <c r="R62" s="401"/>
      <c r="S62" s="155"/>
    </row>
    <row r="63" spans="2:20" ht="14.5" customHeight="1" thickBot="1">
      <c r="B63" s="398"/>
      <c r="C63" s="278" t="s">
        <v>152</v>
      </c>
      <c r="D63" s="261">
        <v>-8.3507792509886047E-2</v>
      </c>
      <c r="E63" s="242">
        <v>0.44640499339815154</v>
      </c>
      <c r="F63" s="242">
        <v>8.406048091653906E-2</v>
      </c>
      <c r="G63" s="242">
        <v>0.15665475004395479</v>
      </c>
      <c r="H63" s="242">
        <v>3.7728856274553468E-2</v>
      </c>
      <c r="I63" s="242">
        <v>-0.13984797609414523</v>
      </c>
      <c r="J63" s="242">
        <v>0.2853791244446664</v>
      </c>
      <c r="K63" s="256">
        <v>0.23644456728076735</v>
      </c>
      <c r="L63" s="261">
        <v>-0.15976473412555514</v>
      </c>
      <c r="M63" s="242">
        <v>-0.23177083333333337</v>
      </c>
      <c r="N63" s="242">
        <v>-0.3719806763285024</v>
      </c>
      <c r="O63" s="242">
        <v>0</v>
      </c>
      <c r="P63" s="270">
        <v>-0.41176470588235292</v>
      </c>
      <c r="Q63" s="274">
        <f>Q57/Q60-1</f>
        <v>7.510504568062859E-2</v>
      </c>
      <c r="R63" s="401"/>
      <c r="S63" s="155"/>
    </row>
    <row r="64" spans="2:20" ht="13.5" customHeight="1">
      <c r="B64" s="396" t="s">
        <v>91</v>
      </c>
      <c r="C64" s="315" t="s">
        <v>141</v>
      </c>
      <c r="D64" s="316">
        <v>2700</v>
      </c>
      <c r="E64" s="317">
        <v>380</v>
      </c>
      <c r="F64" s="317">
        <v>1500</v>
      </c>
      <c r="G64" s="317">
        <v>5710</v>
      </c>
      <c r="H64" s="317">
        <v>550</v>
      </c>
      <c r="I64" s="317">
        <v>225</v>
      </c>
      <c r="J64" s="317">
        <v>1400</v>
      </c>
      <c r="K64" s="318">
        <v>2750</v>
      </c>
      <c r="L64" s="319">
        <v>1300</v>
      </c>
      <c r="M64" s="320">
        <v>25</v>
      </c>
      <c r="N64" s="320">
        <v>360</v>
      </c>
      <c r="O64" s="320">
        <v>0</v>
      </c>
      <c r="P64" s="321">
        <v>0</v>
      </c>
      <c r="Q64" s="322">
        <f>SUM(D64,E64,F64,G64,H64,I64,J64,K64,L64,M64,N64,O64,P64)</f>
        <v>16900</v>
      </c>
      <c r="R64" s="266"/>
      <c r="S64" s="155"/>
      <c r="T64" s="161"/>
    </row>
    <row r="65" spans="2:20" ht="15" customHeight="1">
      <c r="B65" s="397"/>
      <c r="C65" s="275" t="s">
        <v>132</v>
      </c>
      <c r="D65" s="279">
        <v>2830</v>
      </c>
      <c r="E65" s="239">
        <v>300</v>
      </c>
      <c r="F65" s="239">
        <v>1590</v>
      </c>
      <c r="G65" s="239">
        <v>4760</v>
      </c>
      <c r="H65" s="239">
        <v>775</v>
      </c>
      <c r="I65" s="239">
        <v>180</v>
      </c>
      <c r="J65" s="239">
        <v>1670</v>
      </c>
      <c r="K65" s="254">
        <v>3705</v>
      </c>
      <c r="L65" s="259">
        <v>1570</v>
      </c>
      <c r="M65" s="240">
        <v>25</v>
      </c>
      <c r="N65" s="240">
        <v>360</v>
      </c>
      <c r="O65" s="240">
        <v>0</v>
      </c>
      <c r="P65" s="268">
        <v>0</v>
      </c>
      <c r="Q65" s="272">
        <f t="shared" ref="Q65:Q67" si="7">SUM(D65,E65,F65,G65,H65,I65,J65,K65,L65,M65,N65,O65,P65)</f>
        <v>17765</v>
      </c>
      <c r="R65" s="257"/>
      <c r="S65" s="155"/>
      <c r="T65" s="161"/>
    </row>
    <row r="66" spans="2:20" ht="15" customHeight="1">
      <c r="B66" s="397"/>
      <c r="C66" s="276" t="s">
        <v>130</v>
      </c>
      <c r="D66" s="279">
        <v>3788</v>
      </c>
      <c r="E66" s="239">
        <v>418</v>
      </c>
      <c r="F66" s="239">
        <v>2141</v>
      </c>
      <c r="G66" s="239">
        <v>6083</v>
      </c>
      <c r="H66" s="239">
        <v>956</v>
      </c>
      <c r="I66" s="239">
        <v>203</v>
      </c>
      <c r="J66" s="239">
        <v>2104</v>
      </c>
      <c r="K66" s="254">
        <v>4781</v>
      </c>
      <c r="L66" s="259">
        <v>2149.1999999999998</v>
      </c>
      <c r="M66" s="240">
        <v>87</v>
      </c>
      <c r="N66" s="240">
        <v>463</v>
      </c>
      <c r="O66" s="240">
        <v>0</v>
      </c>
      <c r="P66" s="268">
        <v>14</v>
      </c>
      <c r="Q66" s="272">
        <f t="shared" si="7"/>
        <v>23187.200000000001</v>
      </c>
      <c r="R66" s="257"/>
      <c r="S66" s="155"/>
      <c r="T66" s="161"/>
    </row>
    <row r="67" spans="2:20" ht="15" customHeight="1">
      <c r="B67" s="397"/>
      <c r="C67" s="276" t="s">
        <v>131</v>
      </c>
      <c r="D67" s="279">
        <v>3318.8</v>
      </c>
      <c r="E67" s="239">
        <v>407.2</v>
      </c>
      <c r="F67" s="239">
        <v>1896</v>
      </c>
      <c r="G67" s="239">
        <v>5547.8</v>
      </c>
      <c r="H67" s="239">
        <v>893.5</v>
      </c>
      <c r="I67" s="239">
        <v>205.1</v>
      </c>
      <c r="J67" s="239">
        <v>1951.1</v>
      </c>
      <c r="K67" s="254">
        <v>4177.6000000000004</v>
      </c>
      <c r="L67" s="259">
        <v>1949.6</v>
      </c>
      <c r="M67" s="240">
        <v>81.7</v>
      </c>
      <c r="N67" s="240">
        <v>435</v>
      </c>
      <c r="O67" s="240">
        <v>0</v>
      </c>
      <c r="P67" s="268">
        <v>8.6</v>
      </c>
      <c r="Q67" s="272">
        <f t="shared" si="7"/>
        <v>20871.999999999996</v>
      </c>
      <c r="R67" s="257"/>
      <c r="S67" s="155"/>
      <c r="T67" s="161"/>
    </row>
    <row r="68" spans="2:20" ht="15" customHeight="1">
      <c r="B68" s="397"/>
      <c r="C68" s="277" t="s">
        <v>102</v>
      </c>
      <c r="D68" s="260">
        <v>-4.5936395759717308E-2</v>
      </c>
      <c r="E68" s="241">
        <v>0.26666666666666661</v>
      </c>
      <c r="F68" s="241">
        <v>-5.6603773584905648E-2</v>
      </c>
      <c r="G68" s="241">
        <v>0.19957983193277307</v>
      </c>
      <c r="H68" s="241">
        <v>-0.29032258064516125</v>
      </c>
      <c r="I68" s="241">
        <v>0.25</v>
      </c>
      <c r="J68" s="241">
        <v>-0.16167664670658688</v>
      </c>
      <c r="K68" s="255">
        <v>-0.25775978407557354</v>
      </c>
      <c r="L68" s="260">
        <v>-0.17197452229299359</v>
      </c>
      <c r="M68" s="241">
        <v>0</v>
      </c>
      <c r="N68" s="241">
        <v>0</v>
      </c>
      <c r="O68" s="241">
        <v>0</v>
      </c>
      <c r="P68" s="269">
        <v>0</v>
      </c>
      <c r="Q68" s="273">
        <f>Q64/Q65-1</f>
        <v>-4.8691246833661661E-2</v>
      </c>
      <c r="R68" s="257"/>
      <c r="S68" s="155"/>
      <c r="T68" s="161"/>
    </row>
    <row r="69" spans="2:20" ht="15" customHeight="1">
      <c r="B69" s="397"/>
      <c r="C69" s="277" t="s">
        <v>151</v>
      </c>
      <c r="D69" s="260">
        <v>-0.2872228088701162</v>
      </c>
      <c r="E69" s="241">
        <v>-9.0909090909090939E-2</v>
      </c>
      <c r="F69" s="241">
        <v>-0.29939280709948624</v>
      </c>
      <c r="G69" s="241">
        <v>-6.1318428407036052E-2</v>
      </c>
      <c r="H69" s="241">
        <v>-0.42468619246861927</v>
      </c>
      <c r="I69" s="241">
        <v>0.10837438423645329</v>
      </c>
      <c r="J69" s="241">
        <v>-0.33460076045627374</v>
      </c>
      <c r="K69" s="255">
        <v>-0.42480652583141598</v>
      </c>
      <c r="L69" s="260">
        <v>-0.3951237669830634</v>
      </c>
      <c r="M69" s="241">
        <v>-0.71264367816091956</v>
      </c>
      <c r="N69" s="241">
        <v>-0.22246220302375808</v>
      </c>
      <c r="O69" s="241">
        <v>0</v>
      </c>
      <c r="P69" s="269">
        <v>-1</v>
      </c>
      <c r="Q69" s="273">
        <f>Q64/Q66-1</f>
        <v>-0.27114959977918851</v>
      </c>
      <c r="R69" s="258"/>
      <c r="S69" s="155"/>
    </row>
    <row r="70" spans="2:20" ht="15" customHeight="1" thickBot="1">
      <c r="B70" s="398"/>
      <c r="C70" s="278" t="s">
        <v>152</v>
      </c>
      <c r="D70" s="261">
        <v>-0.18645293479570935</v>
      </c>
      <c r="E70" s="242">
        <v>-6.6797642436149274E-2</v>
      </c>
      <c r="F70" s="242">
        <v>-0.20886075949367089</v>
      </c>
      <c r="G70" s="242">
        <v>2.9236814593172067E-2</v>
      </c>
      <c r="H70" s="242">
        <v>-0.38444320089535533</v>
      </c>
      <c r="I70" s="242">
        <v>9.7025841053144823E-2</v>
      </c>
      <c r="J70" s="242">
        <v>-0.28245605043308897</v>
      </c>
      <c r="K70" s="256">
        <v>-0.34172730754500202</v>
      </c>
      <c r="L70" s="261">
        <v>-0.33319655313910546</v>
      </c>
      <c r="M70" s="242">
        <v>-0.6940024479804161</v>
      </c>
      <c r="N70" s="242">
        <v>-0.17241379310344829</v>
      </c>
      <c r="O70" s="242">
        <v>0</v>
      </c>
      <c r="P70" s="270">
        <v>-1</v>
      </c>
      <c r="Q70" s="274">
        <f>Q64/Q67-1</f>
        <v>-0.19030279800689909</v>
      </c>
      <c r="R70" s="267"/>
      <c r="S70" s="155"/>
    </row>
    <row r="71" spans="2:20" ht="15" customHeight="1">
      <c r="B71" s="396" t="s">
        <v>92</v>
      </c>
      <c r="C71" s="315" t="s">
        <v>141</v>
      </c>
      <c r="D71" s="316">
        <v>600</v>
      </c>
      <c r="E71" s="317">
        <v>90</v>
      </c>
      <c r="F71" s="317">
        <v>5600</v>
      </c>
      <c r="G71" s="317">
        <v>4000</v>
      </c>
      <c r="H71" s="317">
        <v>900</v>
      </c>
      <c r="I71" s="317">
        <v>180</v>
      </c>
      <c r="J71" s="317">
        <v>3300</v>
      </c>
      <c r="K71" s="318">
        <v>4000</v>
      </c>
      <c r="L71" s="319">
        <v>1600</v>
      </c>
      <c r="M71" s="320">
        <v>290</v>
      </c>
      <c r="N71" s="320">
        <v>295</v>
      </c>
      <c r="O71" s="320">
        <v>0</v>
      </c>
      <c r="P71" s="321">
        <v>0</v>
      </c>
      <c r="Q71" s="322">
        <f>SUM(D71,E71,F71,G71,H71,I71,J71,K71,L71,M71,N71,O71,P71)</f>
        <v>20855</v>
      </c>
      <c r="R71" s="180"/>
      <c r="S71" s="155"/>
      <c r="T71" s="161"/>
    </row>
    <row r="72" spans="2:20" ht="15" customHeight="1">
      <c r="B72" s="397"/>
      <c r="C72" s="275" t="s">
        <v>132</v>
      </c>
      <c r="D72" s="279">
        <v>770</v>
      </c>
      <c r="E72" s="239">
        <v>95</v>
      </c>
      <c r="F72" s="239">
        <v>8835</v>
      </c>
      <c r="G72" s="239">
        <v>11075</v>
      </c>
      <c r="H72" s="239">
        <v>2000</v>
      </c>
      <c r="I72" s="239">
        <v>295</v>
      </c>
      <c r="J72" s="239">
        <v>4800</v>
      </c>
      <c r="K72" s="254">
        <v>8540</v>
      </c>
      <c r="L72" s="259">
        <v>1555</v>
      </c>
      <c r="M72" s="240">
        <v>290</v>
      </c>
      <c r="N72" s="240">
        <v>295</v>
      </c>
      <c r="O72" s="240">
        <v>0</v>
      </c>
      <c r="P72" s="268">
        <v>0</v>
      </c>
      <c r="Q72" s="272">
        <f t="shared" ref="Q72:Q74" si="8">SUM(D72,E72,F72,G72,H72,I72,J72,K72,L72,M72,N72,O72,P72)</f>
        <v>38550</v>
      </c>
      <c r="R72" s="147"/>
      <c r="S72" s="155"/>
      <c r="T72" s="161"/>
    </row>
    <row r="73" spans="2:20" ht="15" customHeight="1">
      <c r="B73" s="397"/>
      <c r="C73" s="276" t="s">
        <v>130</v>
      </c>
      <c r="D73" s="279">
        <v>547</v>
      </c>
      <c r="E73" s="239">
        <v>105.8</v>
      </c>
      <c r="F73" s="239">
        <v>6579</v>
      </c>
      <c r="G73" s="239">
        <v>6051.2</v>
      </c>
      <c r="H73" s="239">
        <v>1052.4000000000001</v>
      </c>
      <c r="I73" s="239">
        <v>183.8</v>
      </c>
      <c r="J73" s="239">
        <v>3649.8</v>
      </c>
      <c r="K73" s="254">
        <v>5511.6</v>
      </c>
      <c r="L73" s="259">
        <v>1358.8</v>
      </c>
      <c r="M73" s="240">
        <v>341.2</v>
      </c>
      <c r="N73" s="240">
        <v>272.8</v>
      </c>
      <c r="O73" s="240">
        <v>10.199999999999999</v>
      </c>
      <c r="P73" s="268">
        <v>0.8</v>
      </c>
      <c r="Q73" s="272">
        <f t="shared" si="8"/>
        <v>25664.399999999998</v>
      </c>
      <c r="R73" s="147"/>
      <c r="S73" s="155"/>
      <c r="T73" s="161"/>
    </row>
    <row r="74" spans="2:20" ht="15" customHeight="1">
      <c r="B74" s="397"/>
      <c r="C74" s="276" t="s">
        <v>131</v>
      </c>
      <c r="D74" s="279">
        <v>573.29999999999995</v>
      </c>
      <c r="E74" s="239">
        <v>97.7</v>
      </c>
      <c r="F74" s="239">
        <v>6257.5</v>
      </c>
      <c r="G74" s="239">
        <v>5034.2</v>
      </c>
      <c r="H74" s="239">
        <v>848.6</v>
      </c>
      <c r="I74" s="239">
        <v>172.6</v>
      </c>
      <c r="J74" s="239">
        <v>3351</v>
      </c>
      <c r="K74" s="254">
        <v>4257.5</v>
      </c>
      <c r="L74" s="259">
        <v>1485.9</v>
      </c>
      <c r="M74" s="240">
        <v>380.7</v>
      </c>
      <c r="N74" s="240">
        <v>230.9</v>
      </c>
      <c r="O74" s="240">
        <v>6.6</v>
      </c>
      <c r="P74" s="268">
        <v>1.1000000000000001</v>
      </c>
      <c r="Q74" s="272">
        <f t="shared" si="8"/>
        <v>22697.600000000002</v>
      </c>
      <c r="R74" s="147"/>
      <c r="S74" s="155"/>
      <c r="T74" s="161"/>
    </row>
    <row r="75" spans="2:20" ht="15" customHeight="1">
      <c r="B75" s="397"/>
      <c r="C75" s="277" t="s">
        <v>102</v>
      </c>
      <c r="D75" s="260">
        <v>-0.22077922077922074</v>
      </c>
      <c r="E75" s="241">
        <v>-5.2631578947368474E-2</v>
      </c>
      <c r="F75" s="241">
        <v>-0.3661573288058857</v>
      </c>
      <c r="G75" s="241">
        <v>-0.63882618510158018</v>
      </c>
      <c r="H75" s="241">
        <v>-0.55000000000000004</v>
      </c>
      <c r="I75" s="241">
        <v>-0.38983050847457623</v>
      </c>
      <c r="J75" s="241">
        <v>-0.3125</v>
      </c>
      <c r="K75" s="255">
        <v>-0.53161592505854793</v>
      </c>
      <c r="L75" s="260">
        <v>2.8938906752411508E-2</v>
      </c>
      <c r="M75" s="241">
        <v>0</v>
      </c>
      <c r="N75" s="241">
        <v>0</v>
      </c>
      <c r="O75" s="241">
        <v>0</v>
      </c>
      <c r="P75" s="269">
        <v>0</v>
      </c>
      <c r="Q75" s="273">
        <f>Q71/Q72-1</f>
        <v>-0.45901426718547345</v>
      </c>
      <c r="R75" s="147"/>
      <c r="S75" s="155"/>
      <c r="T75" s="161"/>
    </row>
    <row r="76" spans="2:20" ht="15" customHeight="1">
      <c r="B76" s="397"/>
      <c r="C76" s="277" t="s">
        <v>151</v>
      </c>
      <c r="D76" s="260">
        <v>9.6892138939670858E-2</v>
      </c>
      <c r="E76" s="241">
        <v>-0.14933837429111529</v>
      </c>
      <c r="F76" s="241">
        <v>-0.14880680954552361</v>
      </c>
      <c r="G76" s="241">
        <v>-0.3389740877842411</v>
      </c>
      <c r="H76" s="241">
        <v>-0.14481185860889401</v>
      </c>
      <c r="I76" s="241">
        <v>-2.0674646354733484E-2</v>
      </c>
      <c r="J76" s="241">
        <v>-9.5840867992766809E-2</v>
      </c>
      <c r="K76" s="255">
        <v>-0.27425792873212862</v>
      </c>
      <c r="L76" s="260">
        <v>0.17750956726523404</v>
      </c>
      <c r="M76" s="241">
        <v>-0.15005861664712772</v>
      </c>
      <c r="N76" s="241">
        <v>8.1378299120234532E-2</v>
      </c>
      <c r="O76" s="241">
        <v>-1</v>
      </c>
      <c r="P76" s="269">
        <v>-1</v>
      </c>
      <c r="Q76" s="273">
        <f>Q71/Q73-1</f>
        <v>-0.18739577001605334</v>
      </c>
      <c r="R76" s="147"/>
      <c r="S76" s="155"/>
    </row>
    <row r="77" spans="2:20" ht="15" customHeight="1" thickBot="1">
      <c r="B77" s="398"/>
      <c r="C77" s="278" t="s">
        <v>152</v>
      </c>
      <c r="D77" s="261">
        <v>4.6572475143903835E-2</v>
      </c>
      <c r="E77" s="242">
        <v>-7.8812691914022515E-2</v>
      </c>
      <c r="F77" s="242">
        <v>-0.10507391130643229</v>
      </c>
      <c r="G77" s="242">
        <v>-0.20543482579158556</v>
      </c>
      <c r="H77" s="242">
        <v>6.0570351166627345E-2</v>
      </c>
      <c r="I77" s="242">
        <v>4.2873696407879525E-2</v>
      </c>
      <c r="J77" s="242">
        <v>-1.5219337511190645E-2</v>
      </c>
      <c r="K77" s="256">
        <v>-6.048150322959478E-2</v>
      </c>
      <c r="L77" s="261">
        <v>7.6788478363281509E-2</v>
      </c>
      <c r="M77" s="242">
        <v>-0.23824533753611765</v>
      </c>
      <c r="N77" s="242">
        <v>0.27760935469900394</v>
      </c>
      <c r="O77" s="242">
        <v>-1</v>
      </c>
      <c r="P77" s="270">
        <v>-1</v>
      </c>
      <c r="Q77" s="274">
        <f>Q71/Q74-1</f>
        <v>-8.1180389116029983E-2</v>
      </c>
      <c r="R77" s="147"/>
      <c r="S77" s="155"/>
    </row>
    <row r="78" spans="2:20" ht="15" customHeight="1">
      <c r="B78" s="396" t="s">
        <v>103</v>
      </c>
      <c r="C78" s="315" t="s">
        <v>141</v>
      </c>
      <c r="D78" s="316">
        <v>1750</v>
      </c>
      <c r="E78" s="317">
        <v>2000</v>
      </c>
      <c r="F78" s="317">
        <v>12000</v>
      </c>
      <c r="G78" s="317">
        <v>8000</v>
      </c>
      <c r="H78" s="317">
        <v>460</v>
      </c>
      <c r="I78" s="317">
        <v>1000</v>
      </c>
      <c r="J78" s="317">
        <v>7000</v>
      </c>
      <c r="K78" s="318">
        <v>3000</v>
      </c>
      <c r="L78" s="319">
        <v>2500</v>
      </c>
      <c r="M78" s="320">
        <v>700</v>
      </c>
      <c r="N78" s="320">
        <v>500</v>
      </c>
      <c r="O78" s="320">
        <v>20</v>
      </c>
      <c r="P78" s="321">
        <v>2</v>
      </c>
      <c r="Q78" s="322">
        <f>SUM(D78,E78,F78,G78,H78,I78,J78,K78,L78,M78,N78,O78,P78)</f>
        <v>38932</v>
      </c>
      <c r="R78" s="147"/>
      <c r="S78" s="155"/>
      <c r="T78" s="161"/>
    </row>
    <row r="79" spans="2:20" ht="15" customHeight="1">
      <c r="B79" s="397"/>
      <c r="C79" s="275" t="s">
        <v>132</v>
      </c>
      <c r="D79" s="279">
        <v>1530</v>
      </c>
      <c r="E79" s="239">
        <v>1690</v>
      </c>
      <c r="F79" s="239">
        <v>10075</v>
      </c>
      <c r="G79" s="239">
        <v>8805</v>
      </c>
      <c r="H79" s="239">
        <v>405</v>
      </c>
      <c r="I79" s="239">
        <v>940</v>
      </c>
      <c r="J79" s="239">
        <v>5600</v>
      </c>
      <c r="K79" s="254">
        <v>2770</v>
      </c>
      <c r="L79" s="259">
        <v>2565</v>
      </c>
      <c r="M79" s="240">
        <v>710</v>
      </c>
      <c r="N79" s="240">
        <v>500</v>
      </c>
      <c r="O79" s="240">
        <v>20</v>
      </c>
      <c r="P79" s="268">
        <v>2</v>
      </c>
      <c r="Q79" s="272">
        <f t="shared" ref="Q79:Q81" si="9">SUM(D79,E79,F79,G79,H79,I79,J79,K79,L79,M79,N79,O79,P79)</f>
        <v>35612</v>
      </c>
      <c r="R79" s="147"/>
      <c r="S79" s="155"/>
      <c r="T79" s="161"/>
    </row>
    <row r="80" spans="2:20" ht="15" customHeight="1">
      <c r="B80" s="397"/>
      <c r="C80" s="276" t="s">
        <v>130</v>
      </c>
      <c r="D80" s="279">
        <v>1175</v>
      </c>
      <c r="E80" s="239">
        <v>1360</v>
      </c>
      <c r="F80" s="239">
        <v>9589</v>
      </c>
      <c r="G80" s="239">
        <v>8502</v>
      </c>
      <c r="H80" s="239">
        <v>443</v>
      </c>
      <c r="I80" s="239">
        <v>926</v>
      </c>
      <c r="J80" s="239">
        <v>5160</v>
      </c>
      <c r="K80" s="254">
        <v>3372</v>
      </c>
      <c r="L80" s="259">
        <v>2400</v>
      </c>
      <c r="M80" s="240">
        <v>738</v>
      </c>
      <c r="N80" s="240">
        <v>314</v>
      </c>
      <c r="O80" s="240">
        <v>15</v>
      </c>
      <c r="P80" s="268">
        <v>6.4</v>
      </c>
      <c r="Q80" s="272">
        <f t="shared" si="9"/>
        <v>34000.400000000001</v>
      </c>
      <c r="R80" s="147"/>
      <c r="S80" s="155"/>
      <c r="T80" s="161"/>
    </row>
    <row r="81" spans="2:20" ht="15" customHeight="1">
      <c r="B81" s="397"/>
      <c r="C81" s="276" t="s">
        <v>131</v>
      </c>
      <c r="D81" s="279">
        <v>1278.5</v>
      </c>
      <c r="E81" s="239">
        <v>1537.5</v>
      </c>
      <c r="F81" s="239">
        <v>10740.5</v>
      </c>
      <c r="G81" s="239">
        <v>10169</v>
      </c>
      <c r="H81" s="239">
        <v>563.5</v>
      </c>
      <c r="I81" s="239">
        <v>944</v>
      </c>
      <c r="J81" s="239">
        <v>5915</v>
      </c>
      <c r="K81" s="254">
        <v>4387</v>
      </c>
      <c r="L81" s="259">
        <v>2354</v>
      </c>
      <c r="M81" s="240">
        <v>628.5</v>
      </c>
      <c r="N81" s="240">
        <v>272.5</v>
      </c>
      <c r="O81" s="240">
        <v>25.5</v>
      </c>
      <c r="P81" s="268">
        <v>3.2</v>
      </c>
      <c r="Q81" s="272">
        <f t="shared" si="9"/>
        <v>38818.699999999997</v>
      </c>
      <c r="R81" s="147"/>
      <c r="S81" s="155"/>
      <c r="T81" s="161"/>
    </row>
    <row r="82" spans="2:20" ht="15" customHeight="1">
      <c r="B82" s="397"/>
      <c r="C82" s="277" t="s">
        <v>102</v>
      </c>
      <c r="D82" s="260">
        <v>0.14379084967320255</v>
      </c>
      <c r="E82" s="241">
        <v>0.18343195266272194</v>
      </c>
      <c r="F82" s="241">
        <v>0.19106699751861034</v>
      </c>
      <c r="G82" s="241">
        <v>-9.1425326519023242E-2</v>
      </c>
      <c r="H82" s="241">
        <v>0.13580246913580241</v>
      </c>
      <c r="I82" s="241">
        <v>6.3829787234042534E-2</v>
      </c>
      <c r="J82" s="241">
        <v>0.25</v>
      </c>
      <c r="K82" s="255">
        <v>8.3032490974729312E-2</v>
      </c>
      <c r="L82" s="260">
        <v>-2.5341130604288553E-2</v>
      </c>
      <c r="M82" s="241">
        <v>-1.4084507042253502E-2</v>
      </c>
      <c r="N82" s="241">
        <v>0</v>
      </c>
      <c r="O82" s="241">
        <v>0</v>
      </c>
      <c r="P82" s="269">
        <v>0</v>
      </c>
      <c r="Q82" s="273">
        <f>Q78/Q79-1</f>
        <v>9.3227002134112169E-2</v>
      </c>
      <c r="R82" s="147"/>
      <c r="S82" s="155"/>
      <c r="T82" s="161"/>
    </row>
    <row r="83" spans="2:20" ht="15" customHeight="1">
      <c r="B83" s="397"/>
      <c r="C83" s="277" t="s">
        <v>151</v>
      </c>
      <c r="D83" s="260">
        <v>0.4893617021276595</v>
      </c>
      <c r="E83" s="241">
        <v>0.47058823529411775</v>
      </c>
      <c r="F83" s="241">
        <v>0.25143393471686304</v>
      </c>
      <c r="G83" s="241">
        <v>-5.9044930604563617E-2</v>
      </c>
      <c r="H83" s="241">
        <v>3.8374717832957206E-2</v>
      </c>
      <c r="I83" s="241">
        <v>7.9913606911446999E-2</v>
      </c>
      <c r="J83" s="241">
        <v>0.35658914728682167</v>
      </c>
      <c r="K83" s="255">
        <v>-0.11032028469750887</v>
      </c>
      <c r="L83" s="260">
        <v>4.1666666666666741E-2</v>
      </c>
      <c r="M83" s="241">
        <v>-5.1490514905148999E-2</v>
      </c>
      <c r="N83" s="241">
        <v>0.59235668789808926</v>
      </c>
      <c r="O83" s="241">
        <v>0.33333333333333326</v>
      </c>
      <c r="P83" s="269">
        <v>-0.6875</v>
      </c>
      <c r="Q83" s="273">
        <f>Q78/Q80-1</f>
        <v>0.14504535240761873</v>
      </c>
      <c r="R83" s="147"/>
      <c r="S83" s="155"/>
    </row>
    <row r="84" spans="2:20" ht="15" customHeight="1" thickBot="1">
      <c r="B84" s="398"/>
      <c r="C84" s="278" t="s">
        <v>152</v>
      </c>
      <c r="D84" s="261">
        <v>0.36879155260070395</v>
      </c>
      <c r="E84" s="242">
        <v>0.30081300813008127</v>
      </c>
      <c r="F84" s="242">
        <v>0.11726642148875754</v>
      </c>
      <c r="G84" s="242">
        <v>-0.21329530927328155</v>
      </c>
      <c r="H84" s="242">
        <v>-0.18367346938775508</v>
      </c>
      <c r="I84" s="242">
        <v>5.9322033898305149E-2</v>
      </c>
      <c r="J84" s="242">
        <v>0.18343195266272194</v>
      </c>
      <c r="K84" s="256">
        <v>-0.31616138591292453</v>
      </c>
      <c r="L84" s="261">
        <v>6.2022090059473234E-2</v>
      </c>
      <c r="M84" s="242">
        <v>0.11376292760540974</v>
      </c>
      <c r="N84" s="242">
        <v>0.83486238532110102</v>
      </c>
      <c r="O84" s="242">
        <v>-0.21568627450980393</v>
      </c>
      <c r="P84" s="270">
        <v>-0.375</v>
      </c>
      <c r="Q84" s="274">
        <f>Q78/Q81-1</f>
        <v>2.9186964014766836E-3</v>
      </c>
      <c r="R84" s="180"/>
      <c r="S84" s="155"/>
    </row>
    <row r="85" spans="2:20" ht="14.25" customHeight="1">
      <c r="B85" s="396" t="s">
        <v>93</v>
      </c>
      <c r="C85" s="315" t="s">
        <v>141</v>
      </c>
      <c r="D85" s="316">
        <v>4000</v>
      </c>
      <c r="E85" s="317">
        <v>650</v>
      </c>
      <c r="F85" s="317">
        <v>42600</v>
      </c>
      <c r="G85" s="317">
        <v>57000</v>
      </c>
      <c r="H85" s="317">
        <v>3110</v>
      </c>
      <c r="I85" s="317">
        <v>2500</v>
      </c>
      <c r="J85" s="317">
        <v>20000</v>
      </c>
      <c r="K85" s="318">
        <v>22500</v>
      </c>
      <c r="L85" s="319">
        <v>16700</v>
      </c>
      <c r="M85" s="320">
        <v>1660</v>
      </c>
      <c r="N85" s="320">
        <v>575</v>
      </c>
      <c r="O85" s="320">
        <v>15</v>
      </c>
      <c r="P85" s="321">
        <v>25</v>
      </c>
      <c r="Q85" s="322">
        <f>SUM(D85,E85,F85,G85,H85,I85,J85,K85,L85,M85,N85,O85,P85)</f>
        <v>171335</v>
      </c>
      <c r="R85" s="180"/>
      <c r="S85" s="155"/>
      <c r="T85" s="161"/>
    </row>
    <row r="86" spans="2:20" ht="15" customHeight="1">
      <c r="B86" s="397"/>
      <c r="C86" s="275" t="s">
        <v>132</v>
      </c>
      <c r="D86" s="279">
        <v>3910</v>
      </c>
      <c r="E86" s="239">
        <v>730</v>
      </c>
      <c r="F86" s="239">
        <v>43255</v>
      </c>
      <c r="G86" s="239">
        <v>63410</v>
      </c>
      <c r="H86" s="239">
        <v>3115</v>
      </c>
      <c r="I86" s="239">
        <v>2910</v>
      </c>
      <c r="J86" s="239">
        <v>23960</v>
      </c>
      <c r="K86" s="254">
        <v>23640</v>
      </c>
      <c r="L86" s="259">
        <v>16680</v>
      </c>
      <c r="M86" s="240">
        <v>1660</v>
      </c>
      <c r="N86" s="240">
        <v>575</v>
      </c>
      <c r="O86" s="240">
        <v>15</v>
      </c>
      <c r="P86" s="268">
        <v>25</v>
      </c>
      <c r="Q86" s="272">
        <f t="shared" ref="Q86:Q88" si="10">SUM(D86,E86,F86,G86,H86,I86,J86,K86,L86,M86,N86,O86,P86)</f>
        <v>183885</v>
      </c>
      <c r="R86" s="147"/>
      <c r="S86" s="155"/>
      <c r="T86" s="161"/>
    </row>
    <row r="87" spans="2:20" ht="15" customHeight="1">
      <c r="B87" s="397"/>
      <c r="C87" s="276" t="s">
        <v>130</v>
      </c>
      <c r="D87" s="279">
        <v>4178</v>
      </c>
      <c r="E87" s="239">
        <v>620</v>
      </c>
      <c r="F87" s="239">
        <v>47780</v>
      </c>
      <c r="G87" s="239">
        <v>64955</v>
      </c>
      <c r="H87" s="239">
        <v>3224</v>
      </c>
      <c r="I87" s="239">
        <v>4233</v>
      </c>
      <c r="J87" s="239">
        <v>24842</v>
      </c>
      <c r="K87" s="254">
        <v>24905</v>
      </c>
      <c r="L87" s="259">
        <v>17642</v>
      </c>
      <c r="M87" s="240">
        <v>2219</v>
      </c>
      <c r="N87" s="240">
        <v>598</v>
      </c>
      <c r="O87" s="240">
        <v>12.4</v>
      </c>
      <c r="P87" s="268">
        <v>41</v>
      </c>
      <c r="Q87" s="272">
        <f t="shared" si="10"/>
        <v>195249.4</v>
      </c>
      <c r="R87" s="147"/>
      <c r="S87" s="155"/>
      <c r="T87" s="161"/>
    </row>
    <row r="88" spans="2:20" ht="15" customHeight="1">
      <c r="B88" s="397"/>
      <c r="C88" s="276" t="s">
        <v>131</v>
      </c>
      <c r="D88" s="279">
        <v>4470</v>
      </c>
      <c r="E88" s="239">
        <v>497</v>
      </c>
      <c r="F88" s="239">
        <v>47897.5</v>
      </c>
      <c r="G88" s="239">
        <v>65575</v>
      </c>
      <c r="H88" s="239">
        <v>3407</v>
      </c>
      <c r="I88" s="239">
        <v>3740.5</v>
      </c>
      <c r="J88" s="239">
        <v>24766</v>
      </c>
      <c r="K88" s="254">
        <v>25470</v>
      </c>
      <c r="L88" s="259">
        <v>18776.5</v>
      </c>
      <c r="M88" s="240">
        <v>2988</v>
      </c>
      <c r="N88" s="240">
        <v>580</v>
      </c>
      <c r="O88" s="240">
        <v>20.2</v>
      </c>
      <c r="P88" s="268">
        <v>30.5</v>
      </c>
      <c r="Q88" s="272">
        <f t="shared" si="10"/>
        <v>198218.2</v>
      </c>
      <c r="R88" s="147"/>
      <c r="S88" s="155"/>
      <c r="T88" s="161"/>
    </row>
    <row r="89" spans="2:20" ht="15" customHeight="1">
      <c r="B89" s="397"/>
      <c r="C89" s="277" t="s">
        <v>102</v>
      </c>
      <c r="D89" s="260">
        <v>2.3017902813299296E-2</v>
      </c>
      <c r="E89" s="241">
        <v>-0.1095890410958904</v>
      </c>
      <c r="F89" s="241">
        <v>-1.5142758062651751E-2</v>
      </c>
      <c r="G89" s="241">
        <v>-0.10108815644220159</v>
      </c>
      <c r="H89" s="241">
        <v>-1.6051364365970988E-3</v>
      </c>
      <c r="I89" s="241">
        <v>-0.14089347079037806</v>
      </c>
      <c r="J89" s="241">
        <v>-0.1652754590984975</v>
      </c>
      <c r="K89" s="255">
        <v>-4.8223350253807085E-2</v>
      </c>
      <c r="L89" s="260">
        <v>1.1990407673860837E-3</v>
      </c>
      <c r="M89" s="241">
        <v>0</v>
      </c>
      <c r="N89" s="241">
        <v>0</v>
      </c>
      <c r="O89" s="241">
        <v>0</v>
      </c>
      <c r="P89" s="269">
        <v>0</v>
      </c>
      <c r="Q89" s="273">
        <f>Q85/Q86-1</f>
        <v>-6.8249177475052325E-2</v>
      </c>
      <c r="R89" s="147"/>
      <c r="S89" s="155"/>
      <c r="T89" s="161"/>
    </row>
    <row r="90" spans="2:20" ht="15" customHeight="1">
      <c r="B90" s="397"/>
      <c r="C90" s="277" t="s">
        <v>151</v>
      </c>
      <c r="D90" s="260">
        <v>-4.2604116802297698E-2</v>
      </c>
      <c r="E90" s="241">
        <v>4.8387096774193505E-2</v>
      </c>
      <c r="F90" s="241">
        <v>-0.1084135621598995</v>
      </c>
      <c r="G90" s="241">
        <v>-0.12246940189361866</v>
      </c>
      <c r="H90" s="241">
        <v>-3.5359801488833775E-2</v>
      </c>
      <c r="I90" s="241">
        <v>-0.40940231514292469</v>
      </c>
      <c r="J90" s="241">
        <v>-0.19491184284679175</v>
      </c>
      <c r="K90" s="255">
        <v>-9.6566954426821949E-2</v>
      </c>
      <c r="L90" s="260">
        <v>-5.3395306654574259E-2</v>
      </c>
      <c r="M90" s="241">
        <v>-0.25191527715187023</v>
      </c>
      <c r="N90" s="241">
        <v>-3.8461538461538436E-2</v>
      </c>
      <c r="O90" s="241">
        <v>0.20967741935483875</v>
      </c>
      <c r="P90" s="269">
        <v>-0.3902439024390244</v>
      </c>
      <c r="Q90" s="273">
        <f>Q85/Q87-1</f>
        <v>-0.12248129827799725</v>
      </c>
      <c r="R90" s="147"/>
      <c r="S90" s="155"/>
    </row>
    <row r="91" spans="2:20" ht="15" customHeight="1" thickBot="1">
      <c r="B91" s="398"/>
      <c r="C91" s="278" t="s">
        <v>152</v>
      </c>
      <c r="D91" s="261">
        <v>-0.10514541387024612</v>
      </c>
      <c r="E91" s="242">
        <v>0.30784708249496973</v>
      </c>
      <c r="F91" s="242">
        <v>-0.11060076204394798</v>
      </c>
      <c r="G91" s="242">
        <v>-0.13076629813190999</v>
      </c>
      <c r="H91" s="242">
        <v>-8.7173466392720833E-2</v>
      </c>
      <c r="I91" s="242">
        <v>-0.33164015505948408</v>
      </c>
      <c r="J91" s="242">
        <v>-0.19244125010094482</v>
      </c>
      <c r="K91" s="256">
        <v>-0.11660777385159016</v>
      </c>
      <c r="L91" s="261">
        <v>-0.11059036561659519</v>
      </c>
      <c r="M91" s="242">
        <v>-0.44444444444444442</v>
      </c>
      <c r="N91" s="242">
        <v>-8.6206896551723755E-3</v>
      </c>
      <c r="O91" s="242">
        <v>-0.25742574257425743</v>
      </c>
      <c r="P91" s="270">
        <v>-0.18032786885245899</v>
      </c>
      <c r="Q91" s="274">
        <f>Q85/Q88-1</f>
        <v>-0.13562427668095067</v>
      </c>
      <c r="R91" s="181"/>
      <c r="S91" s="155"/>
    </row>
    <row r="92" spans="2:20" ht="15" customHeight="1">
      <c r="B92" s="396" t="s">
        <v>94</v>
      </c>
      <c r="C92" s="315" t="s">
        <v>141</v>
      </c>
      <c r="D92" s="316">
        <v>1000</v>
      </c>
      <c r="E92" s="317">
        <v>70</v>
      </c>
      <c r="F92" s="317">
        <v>4700</v>
      </c>
      <c r="G92" s="317">
        <v>19000</v>
      </c>
      <c r="H92" s="317">
        <v>400</v>
      </c>
      <c r="I92" s="317">
        <v>4100</v>
      </c>
      <c r="J92" s="317">
        <v>1600</v>
      </c>
      <c r="K92" s="318">
        <v>2580</v>
      </c>
      <c r="L92" s="319">
        <v>1150</v>
      </c>
      <c r="M92" s="320">
        <v>30</v>
      </c>
      <c r="N92" s="320">
        <v>2</v>
      </c>
      <c r="O92" s="320">
        <v>0</v>
      </c>
      <c r="P92" s="321">
        <v>0</v>
      </c>
      <c r="Q92" s="322">
        <f>SUM(D92,E92,F92,G92,H92,I92,J92,K92,L92,M92,N92,O92,P92)</f>
        <v>34632</v>
      </c>
      <c r="R92" s="180"/>
      <c r="S92" s="155"/>
      <c r="T92" s="161"/>
    </row>
    <row r="93" spans="2:20" ht="15" customHeight="1">
      <c r="B93" s="397"/>
      <c r="C93" s="275" t="s">
        <v>132</v>
      </c>
      <c r="D93" s="279">
        <v>920</v>
      </c>
      <c r="E93" s="239">
        <v>60</v>
      </c>
      <c r="F93" s="239">
        <v>5085</v>
      </c>
      <c r="G93" s="239">
        <v>19060</v>
      </c>
      <c r="H93" s="239">
        <v>400</v>
      </c>
      <c r="I93" s="239">
        <v>4100</v>
      </c>
      <c r="J93" s="239">
        <v>1640</v>
      </c>
      <c r="K93" s="254">
        <v>2580</v>
      </c>
      <c r="L93" s="259">
        <v>1140</v>
      </c>
      <c r="M93" s="240">
        <v>30</v>
      </c>
      <c r="N93" s="240">
        <v>2</v>
      </c>
      <c r="O93" s="240">
        <v>0</v>
      </c>
      <c r="P93" s="268">
        <v>0</v>
      </c>
      <c r="Q93" s="272">
        <f t="shared" ref="Q93:Q95" si="11">SUM(D93,E93,F93,G93,H93,I93,J93,K93,L93,M93,N93,O93,P93)</f>
        <v>35017</v>
      </c>
      <c r="R93" s="180"/>
      <c r="S93" s="155"/>
      <c r="T93" s="161"/>
    </row>
    <row r="94" spans="2:20" ht="15" customHeight="1">
      <c r="B94" s="397"/>
      <c r="C94" s="276" t="s">
        <v>130</v>
      </c>
      <c r="D94" s="279">
        <v>944</v>
      </c>
      <c r="E94" s="239">
        <v>67</v>
      </c>
      <c r="F94" s="239">
        <v>8979</v>
      </c>
      <c r="G94" s="239">
        <v>27109.599999999999</v>
      </c>
      <c r="H94" s="239">
        <v>581</v>
      </c>
      <c r="I94" s="239">
        <v>4742</v>
      </c>
      <c r="J94" s="239">
        <v>3066</v>
      </c>
      <c r="K94" s="254">
        <v>4570</v>
      </c>
      <c r="L94" s="259">
        <v>1317</v>
      </c>
      <c r="M94" s="240">
        <v>25.4</v>
      </c>
      <c r="N94" s="240">
        <v>14.4</v>
      </c>
      <c r="O94" s="240">
        <v>0</v>
      </c>
      <c r="P94" s="268">
        <v>0</v>
      </c>
      <c r="Q94" s="272">
        <f t="shared" si="11"/>
        <v>51415.4</v>
      </c>
      <c r="R94" s="180"/>
      <c r="S94" s="155"/>
      <c r="T94" s="161"/>
    </row>
    <row r="95" spans="2:20" ht="15" customHeight="1">
      <c r="B95" s="397"/>
      <c r="C95" s="276" t="s">
        <v>131</v>
      </c>
      <c r="D95" s="279">
        <v>997</v>
      </c>
      <c r="E95" s="239">
        <v>70.900000000000006</v>
      </c>
      <c r="F95" s="239">
        <v>9765</v>
      </c>
      <c r="G95" s="239">
        <v>25584.799999999999</v>
      </c>
      <c r="H95" s="239">
        <v>632.5</v>
      </c>
      <c r="I95" s="239">
        <v>4261</v>
      </c>
      <c r="J95" s="239">
        <v>3725.5</v>
      </c>
      <c r="K95" s="254">
        <v>5557.5</v>
      </c>
      <c r="L95" s="259">
        <v>1141</v>
      </c>
      <c r="M95" s="240">
        <v>73.2</v>
      </c>
      <c r="N95" s="240">
        <v>15.2</v>
      </c>
      <c r="O95" s="240">
        <v>0</v>
      </c>
      <c r="P95" s="268">
        <v>4</v>
      </c>
      <c r="Q95" s="272">
        <f t="shared" si="11"/>
        <v>51827.599999999991</v>
      </c>
      <c r="R95" s="180"/>
      <c r="S95" s="155"/>
      <c r="T95" s="161"/>
    </row>
    <row r="96" spans="2:20" ht="15" customHeight="1">
      <c r="B96" s="397"/>
      <c r="C96" s="277" t="s">
        <v>102</v>
      </c>
      <c r="D96" s="260">
        <v>8.6956521739130377E-2</v>
      </c>
      <c r="E96" s="241">
        <v>0.16666666666666674</v>
      </c>
      <c r="F96" s="241">
        <v>-7.571288102261553E-2</v>
      </c>
      <c r="G96" s="241">
        <v>-3.1479538300105414E-3</v>
      </c>
      <c r="H96" s="241">
        <v>0</v>
      </c>
      <c r="I96" s="241">
        <v>0</v>
      </c>
      <c r="J96" s="241">
        <v>-2.4390243902439046E-2</v>
      </c>
      <c r="K96" s="255">
        <v>0</v>
      </c>
      <c r="L96" s="260">
        <v>8.7719298245614308E-3</v>
      </c>
      <c r="M96" s="241">
        <v>0</v>
      </c>
      <c r="N96" s="241">
        <v>0</v>
      </c>
      <c r="O96" s="241">
        <v>0</v>
      </c>
      <c r="P96" s="269">
        <v>0</v>
      </c>
      <c r="Q96" s="273">
        <f>Q92/Q93-1</f>
        <v>-1.099465973669933E-2</v>
      </c>
      <c r="R96" s="147"/>
      <c r="S96" s="155"/>
      <c r="T96" s="161"/>
    </row>
    <row r="97" spans="2:19" ht="15" customHeight="1">
      <c r="B97" s="397"/>
      <c r="C97" s="277" t="s">
        <v>151</v>
      </c>
      <c r="D97" s="260">
        <v>5.9322033898305149E-2</v>
      </c>
      <c r="E97" s="241">
        <v>4.4776119402984982E-2</v>
      </c>
      <c r="F97" s="241">
        <v>-0.47655640939971045</v>
      </c>
      <c r="G97" s="241">
        <v>-0.29914126361141435</v>
      </c>
      <c r="H97" s="241">
        <v>-0.31153184165232362</v>
      </c>
      <c r="I97" s="241">
        <v>-0.13538591311682835</v>
      </c>
      <c r="J97" s="241">
        <v>-0.47814742335290283</v>
      </c>
      <c r="K97" s="255">
        <v>-0.43544857768052514</v>
      </c>
      <c r="L97" s="260">
        <v>-0.12680334092634771</v>
      </c>
      <c r="M97" s="241">
        <v>0.18110236220472453</v>
      </c>
      <c r="N97" s="241">
        <v>-0.86111111111111116</v>
      </c>
      <c r="O97" s="241">
        <v>0</v>
      </c>
      <c r="P97" s="269">
        <v>0</v>
      </c>
      <c r="Q97" s="273">
        <f>Q92/Q94-1</f>
        <v>-0.32642749059620269</v>
      </c>
      <c r="R97" s="147"/>
      <c r="S97" s="155"/>
    </row>
    <row r="98" spans="2:19" ht="15" customHeight="1" thickBot="1">
      <c r="B98" s="402"/>
      <c r="C98" s="278" t="s">
        <v>152</v>
      </c>
      <c r="D98" s="261">
        <v>3.0090270812437314E-3</v>
      </c>
      <c r="E98" s="242">
        <v>-1.2693935119887256E-2</v>
      </c>
      <c r="F98" s="242">
        <v>-0.51868919610855091</v>
      </c>
      <c r="G98" s="242">
        <v>-0.25737156436634245</v>
      </c>
      <c r="H98" s="242">
        <v>-0.3675889328063241</v>
      </c>
      <c r="I98" s="242">
        <v>-3.7784557615583192E-2</v>
      </c>
      <c r="J98" s="242">
        <v>-0.57052744598040528</v>
      </c>
      <c r="K98" s="256">
        <v>-0.53576248313090424</v>
      </c>
      <c r="L98" s="261">
        <v>7.8878177037686736E-3</v>
      </c>
      <c r="M98" s="242">
        <v>-0.5901639344262295</v>
      </c>
      <c r="N98" s="242">
        <v>-0.86842105263157898</v>
      </c>
      <c r="O98" s="242">
        <v>0</v>
      </c>
      <c r="P98" s="270">
        <v>-1</v>
      </c>
      <c r="Q98" s="274">
        <f>Q92/Q95-1</f>
        <v>-0.33178460897282513</v>
      </c>
      <c r="R98" s="147"/>
      <c r="S98" s="155"/>
    </row>
    <row r="99" spans="2:19" ht="16.5" customHeight="1">
      <c r="B99" s="137" t="s">
        <v>161</v>
      </c>
      <c r="C99" s="133"/>
      <c r="D99" s="134"/>
      <c r="E99" s="134"/>
      <c r="F99" s="134"/>
      <c r="G99" s="134"/>
      <c r="H99" s="134"/>
      <c r="I99" s="134"/>
      <c r="J99" s="134"/>
      <c r="K99" s="134"/>
      <c r="L99" s="135"/>
      <c r="M99" s="135"/>
      <c r="N99" s="135"/>
      <c r="O99" s="135"/>
      <c r="P99" s="135"/>
      <c r="Q99" s="186"/>
      <c r="S99" s="155"/>
    </row>
    <row r="100" spans="2:19" ht="15" customHeight="1">
      <c r="B100" s="137"/>
      <c r="S100" s="155"/>
    </row>
    <row r="101" spans="2:19" ht="13.5" customHeight="1">
      <c r="B101" s="137"/>
      <c r="S101" s="155"/>
    </row>
    <row r="102" spans="2:19" ht="15" customHeight="1">
      <c r="B102" s="138"/>
      <c r="Q102" s="187"/>
      <c r="S102" s="155"/>
    </row>
    <row r="103" spans="2:19" ht="13.5" customHeight="1">
      <c r="B103" s="138"/>
      <c r="C103" s="138"/>
      <c r="S103" s="155"/>
    </row>
    <row r="104" spans="2:19" ht="15" customHeight="1">
      <c r="S104" s="155"/>
    </row>
    <row r="105" spans="2:19" ht="13.5" customHeight="1">
      <c r="S105" s="155"/>
    </row>
    <row r="106" spans="2:19" ht="13.5" customHeight="1">
      <c r="S106" s="155"/>
    </row>
    <row r="107" spans="2:19" ht="13.5" customHeight="1">
      <c r="S107" s="155"/>
    </row>
    <row r="108" spans="2:19" ht="13.5" customHeight="1">
      <c r="S108" s="155"/>
    </row>
    <row r="109" spans="2:19" ht="13.5" customHeight="1">
      <c r="S109" s="155"/>
    </row>
    <row r="110" spans="2:19" ht="14.25" customHeight="1">
      <c r="S110" s="155"/>
    </row>
    <row r="111" spans="2:19" ht="19.5" customHeight="1">
      <c r="S111" s="155"/>
    </row>
    <row r="112" spans="2:19">
      <c r="S112" s="155"/>
    </row>
    <row r="113" spans="19:19">
      <c r="S113" s="155"/>
    </row>
    <row r="114" spans="19:19">
      <c r="S114" s="155"/>
    </row>
    <row r="115" spans="19:19">
      <c r="S115" s="155"/>
    </row>
    <row r="116" spans="19:19">
      <c r="S116" s="155"/>
    </row>
    <row r="117" spans="19:19">
      <c r="S117" s="155"/>
    </row>
    <row r="118" spans="19:19">
      <c r="S118" s="155"/>
    </row>
    <row r="119" spans="19:19">
      <c r="S119" s="155"/>
    </row>
    <row r="120" spans="19:19">
      <c r="S120" s="155"/>
    </row>
    <row r="121" spans="19:19">
      <c r="S121" s="155"/>
    </row>
    <row r="122" spans="19:19" ht="13.4" customHeight="1">
      <c r="S122" s="155"/>
    </row>
    <row r="123" spans="19:19">
      <c r="S123" s="155"/>
    </row>
    <row r="124" spans="19:19">
      <c r="S124" s="155"/>
    </row>
    <row r="125" spans="19:19">
      <c r="S125" s="155"/>
    </row>
    <row r="126" spans="19:19">
      <c r="S126" s="155"/>
    </row>
    <row r="127" spans="19:19">
      <c r="S127" s="155"/>
    </row>
    <row r="128" spans="19:19">
      <c r="S128" s="155"/>
    </row>
    <row r="129" spans="19:19">
      <c r="S129" s="155"/>
    </row>
    <row r="130" spans="19:19">
      <c r="S130" s="155"/>
    </row>
    <row r="131" spans="19:19">
      <c r="S131" s="155"/>
    </row>
    <row r="132" spans="19:19">
      <c r="S132" s="155"/>
    </row>
    <row r="133" spans="19:19">
      <c r="S133" s="155"/>
    </row>
    <row r="134" spans="19:19">
      <c r="S134" s="155"/>
    </row>
    <row r="135" spans="19:19">
      <c r="S135" s="155"/>
    </row>
    <row r="136" spans="19:19">
      <c r="S136" s="155"/>
    </row>
    <row r="137" spans="19:19">
      <c r="S137" s="155"/>
    </row>
    <row r="138" spans="19:19">
      <c r="S138" s="155"/>
    </row>
    <row r="139" spans="19:19">
      <c r="S139" s="155"/>
    </row>
  </sheetData>
  <sheetProtection selectLockedCells="1" selectUnlockedCells="1"/>
  <mergeCells count="15">
    <mergeCell ref="R50:R56"/>
    <mergeCell ref="R57:R63"/>
    <mergeCell ref="B92:B98"/>
    <mergeCell ref="B50:B56"/>
    <mergeCell ref="B57:B63"/>
    <mergeCell ref="B64:B70"/>
    <mergeCell ref="B71:B77"/>
    <mergeCell ref="B78:B84"/>
    <mergeCell ref="B85:B91"/>
    <mergeCell ref="B43:B49"/>
    <mergeCell ref="A1:M1"/>
    <mergeCell ref="B15:B21"/>
    <mergeCell ref="B22:B28"/>
    <mergeCell ref="B29:B35"/>
    <mergeCell ref="B36:B42"/>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topLeftCell="A28" zoomScale="95" zoomScaleNormal="95" workbookViewId="0">
      <selection activeCell="Q50" sqref="Q50"/>
    </sheetView>
  </sheetViews>
  <sheetFormatPr baseColWidth="10" defaultColWidth="11" defaultRowHeight="16"/>
  <cols>
    <col min="1" max="1" width="11.453125" style="122" customWidth="1"/>
    <col min="2" max="2" width="10.453125" style="122" customWidth="1"/>
    <col min="3" max="4" width="11.1796875" style="122" customWidth="1"/>
    <col min="5" max="5" width="10.81640625" style="122" customWidth="1"/>
    <col min="6" max="6" width="13.453125" style="91" customWidth="1"/>
    <col min="7" max="10" width="11" style="91" customWidth="1"/>
    <col min="11" max="11" width="12" style="91" customWidth="1"/>
    <col min="12" max="13" width="11.453125" style="91" customWidth="1"/>
    <col min="14" max="16384" width="11" style="91"/>
  </cols>
  <sheetData>
    <row r="1" spans="1:18">
      <c r="R1" s="238" t="s">
        <v>126</v>
      </c>
    </row>
    <row r="6" spans="1:18" s="20" customFormat="1" ht="18.5">
      <c r="A6" s="113"/>
      <c r="B6" s="113"/>
      <c r="C6" s="114"/>
      <c r="D6" s="114"/>
      <c r="E6" s="114"/>
    </row>
    <row r="7" spans="1:18" s="20" customFormat="1" ht="18.5">
      <c r="A7" s="113" t="s">
        <v>54</v>
      </c>
      <c r="B7" s="113"/>
      <c r="C7" s="114"/>
      <c r="D7" s="114"/>
      <c r="E7" s="114"/>
    </row>
    <row r="9" spans="1:18" s="21" customFormat="1" ht="18.5">
      <c r="A9" s="403" t="s">
        <v>55</v>
      </c>
      <c r="B9" s="403"/>
      <c r="C9" s="403"/>
      <c r="D9" s="403"/>
      <c r="E9" s="403"/>
      <c r="F9" s="403"/>
      <c r="H9" s="22"/>
    </row>
    <row r="10" spans="1:18" s="21" customFormat="1" ht="12.75" customHeight="1" thickBot="1">
      <c r="A10" s="115"/>
      <c r="B10" s="115"/>
      <c r="C10" s="116"/>
      <c r="D10" s="116"/>
      <c r="E10" s="115"/>
    </row>
    <row r="11" spans="1:18" s="21" customFormat="1" ht="14.9" customHeight="1" thickTop="1">
      <c r="A11" s="404" t="s">
        <v>68</v>
      </c>
      <c r="B11" s="406" t="s">
        <v>104</v>
      </c>
      <c r="C11" s="408" t="s">
        <v>80</v>
      </c>
      <c r="D11" s="408" t="s">
        <v>105</v>
      </c>
      <c r="E11" s="410" t="s">
        <v>106</v>
      </c>
      <c r="F11" s="27"/>
      <c r="G11" s="27"/>
      <c r="H11" s="27"/>
      <c r="I11" s="27"/>
      <c r="J11" s="27"/>
      <c r="K11" s="27"/>
    </row>
    <row r="12" spans="1:18" s="21" customFormat="1" ht="13" thickBot="1">
      <c r="A12" s="405"/>
      <c r="B12" s="407"/>
      <c r="C12" s="409"/>
      <c r="D12" s="409"/>
      <c r="E12" s="411"/>
      <c r="F12" s="27"/>
      <c r="G12" s="412"/>
      <c r="H12" s="412"/>
      <c r="I12" s="412"/>
      <c r="J12" s="27"/>
      <c r="K12" s="27"/>
    </row>
    <row r="13" spans="1:18" s="21" customFormat="1" ht="13" thickTop="1">
      <c r="A13" s="123" t="s">
        <v>56</v>
      </c>
      <c r="B13" s="80">
        <v>228.61</v>
      </c>
      <c r="C13" s="80">
        <v>234.72</v>
      </c>
      <c r="D13" s="80">
        <v>219.18</v>
      </c>
      <c r="E13" s="81">
        <f t="shared" ref="E13:E22" si="0">D13/C13-1</f>
        <v>-6.6206543967280096E-2</v>
      </c>
      <c r="F13" s="142"/>
      <c r="G13" s="27"/>
      <c r="H13" s="27"/>
      <c r="I13" s="27"/>
      <c r="J13" s="27"/>
      <c r="K13" s="27"/>
    </row>
    <row r="14" spans="1:18" s="21" customFormat="1" ht="12.5">
      <c r="A14" s="124" t="s">
        <v>57</v>
      </c>
      <c r="B14" s="82">
        <v>229.35</v>
      </c>
      <c r="C14" s="82">
        <v>227.24</v>
      </c>
      <c r="D14" s="82">
        <v>208.43</v>
      </c>
      <c r="E14" s="83">
        <f t="shared" si="0"/>
        <v>-8.2775919732441472E-2</v>
      </c>
      <c r="F14" s="142"/>
      <c r="G14" s="27"/>
      <c r="H14" s="27"/>
      <c r="I14" s="27"/>
      <c r="J14" s="27"/>
      <c r="K14" s="27"/>
    </row>
    <row r="15" spans="1:18" s="21" customFormat="1" ht="12.5">
      <c r="A15" s="124" t="s">
        <v>58</v>
      </c>
      <c r="B15" s="82">
        <v>232.39</v>
      </c>
      <c r="C15" s="82">
        <v>227.71</v>
      </c>
      <c r="D15" s="82">
        <v>214.64</v>
      </c>
      <c r="E15" s="83">
        <f t="shared" si="0"/>
        <v>-5.7397567080936351E-2</v>
      </c>
      <c r="F15" s="142"/>
      <c r="G15" s="27"/>
      <c r="H15" s="27"/>
      <c r="I15" s="27"/>
      <c r="J15" s="27"/>
      <c r="K15" s="27"/>
    </row>
    <row r="16" spans="1:18" s="21" customFormat="1" ht="12.5">
      <c r="A16" s="124" t="s">
        <v>59</v>
      </c>
      <c r="B16" s="82">
        <v>257.56</v>
      </c>
      <c r="C16" s="82">
        <v>229.21</v>
      </c>
      <c r="D16" s="82">
        <v>223.78</v>
      </c>
      <c r="E16" s="83">
        <f t="shared" si="0"/>
        <v>-2.3690065878452127E-2</v>
      </c>
      <c r="F16" s="27"/>
      <c r="G16" s="27"/>
      <c r="H16" s="27"/>
      <c r="I16" s="27"/>
      <c r="J16" s="27"/>
      <c r="K16" s="27"/>
    </row>
    <row r="17" spans="1:13" s="21" customFormat="1" ht="12.5">
      <c r="A17" s="124" t="s">
        <v>60</v>
      </c>
      <c r="B17" s="82">
        <v>244.26</v>
      </c>
      <c r="C17" s="82">
        <v>221.19</v>
      </c>
      <c r="D17" s="82">
        <v>217.43</v>
      </c>
      <c r="E17" s="83">
        <f t="shared" si="0"/>
        <v>-1.6998960169989585E-2</v>
      </c>
      <c r="F17" s="182"/>
      <c r="G17" s="27"/>
      <c r="H17" s="27"/>
      <c r="I17" s="27"/>
      <c r="J17" s="27"/>
      <c r="K17" s="27"/>
    </row>
    <row r="18" spans="1:13" s="21" customFormat="1" ht="12.5">
      <c r="A18" s="124" t="s">
        <v>61</v>
      </c>
      <c r="B18" s="82">
        <v>232.1</v>
      </c>
      <c r="C18" s="82">
        <v>202.75</v>
      </c>
      <c r="D18" s="82">
        <v>225.55</v>
      </c>
      <c r="E18" s="83">
        <f t="shared" si="0"/>
        <v>0.11245376078914915</v>
      </c>
      <c r="F18" s="27"/>
      <c r="G18" s="27"/>
      <c r="H18" s="27"/>
      <c r="I18" s="27"/>
      <c r="J18" s="27"/>
      <c r="K18" s="27"/>
    </row>
    <row r="19" spans="1:13" s="23" customFormat="1" ht="13" customHeight="1">
      <c r="A19" s="124" t="s">
        <v>62</v>
      </c>
      <c r="B19" s="82">
        <v>237.21</v>
      </c>
      <c r="C19" s="82">
        <v>211.66</v>
      </c>
      <c r="D19" s="82">
        <v>224.36</v>
      </c>
      <c r="E19" s="83">
        <f t="shared" si="0"/>
        <v>6.000188982330168E-2</v>
      </c>
      <c r="F19" s="28"/>
      <c r="G19" s="28"/>
      <c r="H19" s="28"/>
      <c r="I19" s="28"/>
      <c r="J19" s="28"/>
      <c r="K19" s="28"/>
    </row>
    <row r="20" spans="1:13" s="21" customFormat="1" ht="13" customHeight="1">
      <c r="A20" s="124" t="s">
        <v>63</v>
      </c>
      <c r="B20" s="82">
        <v>233.22</v>
      </c>
      <c r="C20" s="82">
        <v>197.57</v>
      </c>
      <c r="D20" s="82">
        <v>224.84</v>
      </c>
      <c r="E20" s="83">
        <f t="shared" si="0"/>
        <v>0.13802702839499936</v>
      </c>
      <c r="F20" s="27"/>
      <c r="G20" s="27"/>
      <c r="H20" s="27"/>
      <c r="I20" s="27"/>
      <c r="J20" s="27"/>
      <c r="K20" s="27"/>
    </row>
    <row r="21" spans="1:13" s="21" customFormat="1" ht="13" customHeight="1">
      <c r="A21" s="124" t="s">
        <v>64</v>
      </c>
      <c r="B21" s="82">
        <v>243.24</v>
      </c>
      <c r="C21" s="82">
        <v>176.06</v>
      </c>
      <c r="D21" s="82">
        <v>215.53</v>
      </c>
      <c r="E21" s="83">
        <f t="shared" si="0"/>
        <v>0.22418493695331132</v>
      </c>
      <c r="F21" s="27"/>
      <c r="G21" s="27"/>
      <c r="H21" s="27"/>
      <c r="I21" s="27"/>
      <c r="J21" s="27"/>
      <c r="K21" s="27"/>
      <c r="M21" s="106"/>
    </row>
    <row r="22" spans="1:13" s="21" customFormat="1" ht="13" customHeight="1">
      <c r="A22" s="124" t="s">
        <v>65</v>
      </c>
      <c r="B22" s="82">
        <v>246.17</v>
      </c>
      <c r="C22" s="82">
        <v>194.6</v>
      </c>
      <c r="D22" s="82">
        <v>206.88</v>
      </c>
      <c r="E22" s="83">
        <f t="shared" si="0"/>
        <v>6.3103802672147991E-2</v>
      </c>
      <c r="F22" s="27">
        <f>D22/B22-1</f>
        <v>-0.15960515091197136</v>
      </c>
      <c r="G22" s="27"/>
      <c r="H22" s="27"/>
      <c r="I22" s="27"/>
      <c r="J22" s="27"/>
      <c r="K22" s="27"/>
    </row>
    <row r="23" spans="1:13" s="21" customFormat="1" ht="13" customHeight="1">
      <c r="A23" s="124" t="s">
        <v>66</v>
      </c>
      <c r="B23" s="82">
        <v>259.58999999999997</v>
      </c>
      <c r="C23" s="82">
        <v>226.39</v>
      </c>
      <c r="D23" s="82"/>
      <c r="E23" s="83"/>
      <c r="F23" s="142"/>
      <c r="G23" s="27"/>
      <c r="H23" s="27"/>
      <c r="I23" s="27"/>
      <c r="J23" s="27"/>
      <c r="K23" s="27"/>
    </row>
    <row r="24" spans="1:13" s="21" customFormat="1" ht="13" customHeight="1" thickBot="1">
      <c r="A24" s="125" t="s">
        <v>67</v>
      </c>
      <c r="B24" s="84">
        <v>242.59</v>
      </c>
      <c r="C24" s="84">
        <v>230.27</v>
      </c>
      <c r="D24" s="84"/>
      <c r="E24" s="85"/>
      <c r="F24" s="27"/>
      <c r="G24" s="27"/>
      <c r="H24" s="27"/>
      <c r="I24" s="27"/>
      <c r="J24" s="27"/>
      <c r="K24" s="27"/>
    </row>
    <row r="25" spans="1:13" ht="16.5" thickTop="1">
      <c r="A25" s="118" t="s">
        <v>107</v>
      </c>
      <c r="B25" s="117"/>
      <c r="C25" s="118"/>
      <c r="D25" s="118"/>
      <c r="E25" s="118"/>
      <c r="F25" s="29"/>
      <c r="G25" s="29"/>
      <c r="H25" s="29"/>
      <c r="I25" s="29"/>
      <c r="J25" s="29"/>
      <c r="K25" s="29"/>
    </row>
    <row r="26" spans="1:13">
      <c r="A26" s="118"/>
      <c r="B26" s="118"/>
      <c r="C26" s="118"/>
      <c r="D26" s="118"/>
      <c r="E26" s="118"/>
      <c r="F26" s="29"/>
      <c r="G26" s="29" t="s">
        <v>107</v>
      </c>
      <c r="H26" s="29"/>
      <c r="I26" s="29"/>
      <c r="J26" s="29"/>
      <c r="K26" s="29"/>
    </row>
    <row r="27" spans="1:13" ht="24" customHeight="1">
      <c r="A27" s="118"/>
      <c r="B27" s="118"/>
      <c r="C27" s="118"/>
      <c r="D27" s="118"/>
      <c r="E27" s="118"/>
      <c r="F27" s="29"/>
      <c r="G27" s="29"/>
      <c r="H27" s="29"/>
      <c r="I27" s="29"/>
      <c r="J27" s="29"/>
      <c r="K27" s="29"/>
    </row>
    <row r="28" spans="1:13" ht="27.65" customHeight="1">
      <c r="A28" s="413" t="s">
        <v>113</v>
      </c>
      <c r="B28" s="413"/>
      <c r="C28" s="413"/>
      <c r="D28" s="413"/>
      <c r="E28" s="413"/>
      <c r="F28" s="413"/>
      <c r="G28" s="29"/>
      <c r="H28" s="29"/>
      <c r="I28" s="29"/>
      <c r="J28" s="29"/>
      <c r="K28" s="29"/>
    </row>
    <row r="29" spans="1:13" ht="14" thickBot="1">
      <c r="A29" s="119"/>
      <c r="B29" s="119"/>
      <c r="C29" s="117"/>
      <c r="D29" s="117"/>
      <c r="E29" s="119"/>
      <c r="F29" s="29"/>
      <c r="G29" s="29"/>
      <c r="H29" s="29"/>
      <c r="I29" s="29"/>
      <c r="J29" s="29"/>
      <c r="K29" s="29"/>
    </row>
    <row r="30" spans="1:13" ht="14.9" customHeight="1" thickTop="1">
      <c r="A30" s="404" t="s">
        <v>68</v>
      </c>
      <c r="B30" s="406" t="s">
        <v>104</v>
      </c>
      <c r="C30" s="408" t="s">
        <v>80</v>
      </c>
      <c r="D30" s="408" t="s">
        <v>105</v>
      </c>
      <c r="E30" s="410" t="s">
        <v>106</v>
      </c>
      <c r="F30" s="29"/>
      <c r="G30" s="29"/>
      <c r="H30" s="29"/>
      <c r="I30" s="29"/>
      <c r="J30" s="29"/>
      <c r="K30" s="29"/>
    </row>
    <row r="31" spans="1:13" ht="13" thickBot="1">
      <c r="A31" s="405"/>
      <c r="B31" s="407"/>
      <c r="C31" s="409"/>
      <c r="D31" s="409"/>
      <c r="E31" s="411"/>
      <c r="F31" s="29"/>
      <c r="G31" s="29"/>
      <c r="H31" s="29"/>
      <c r="I31" s="29"/>
      <c r="J31" s="29"/>
      <c r="K31" s="29"/>
    </row>
    <row r="32" spans="1:13" ht="14" thickTop="1">
      <c r="A32" s="123" t="s">
        <v>56</v>
      </c>
      <c r="B32" s="80">
        <v>340.68</v>
      </c>
      <c r="C32" s="80">
        <v>369.7</v>
      </c>
      <c r="D32" s="80">
        <v>297.94</v>
      </c>
      <c r="E32" s="81">
        <f t="shared" ref="E32:E41" si="1">D32/C32-1</f>
        <v>-0.19410332702190969</v>
      </c>
      <c r="F32" s="30"/>
      <c r="G32" s="29"/>
      <c r="H32" s="29"/>
      <c r="I32" s="29"/>
      <c r="J32" s="29"/>
      <c r="K32" s="29"/>
    </row>
    <row r="33" spans="1:13" ht="13.5">
      <c r="A33" s="124" t="s">
        <v>57</v>
      </c>
      <c r="B33" s="82">
        <v>368.33</v>
      </c>
      <c r="C33" s="82">
        <v>426.25</v>
      </c>
      <c r="D33" s="82">
        <v>270</v>
      </c>
      <c r="E33" s="83">
        <f t="shared" si="1"/>
        <v>-0.36656891495601174</v>
      </c>
      <c r="F33" s="30"/>
      <c r="G33" s="29"/>
      <c r="H33" s="29"/>
      <c r="I33" s="29"/>
      <c r="J33" s="29"/>
      <c r="K33" s="29"/>
    </row>
    <row r="34" spans="1:13" ht="13.5">
      <c r="A34" s="124" t="s">
        <v>58</v>
      </c>
      <c r="B34" s="82">
        <v>357.56</v>
      </c>
      <c r="C34" s="82">
        <v>389.75</v>
      </c>
      <c r="D34" s="82">
        <v>292.67</v>
      </c>
      <c r="E34" s="83">
        <f t="shared" si="1"/>
        <v>-0.24908274534958308</v>
      </c>
      <c r="F34" s="30"/>
      <c r="G34" s="29"/>
      <c r="H34" s="29"/>
      <c r="I34" s="29"/>
      <c r="J34" s="29"/>
      <c r="K34" s="29"/>
    </row>
    <row r="35" spans="1:13" ht="13.5">
      <c r="A35" s="124" t="s">
        <v>59</v>
      </c>
      <c r="B35" s="82">
        <v>380.64</v>
      </c>
      <c r="C35" s="82">
        <v>392.67</v>
      </c>
      <c r="D35" s="82">
        <v>299.23</v>
      </c>
      <c r="E35" s="83">
        <f t="shared" si="1"/>
        <v>-0.2379606285175847</v>
      </c>
      <c r="F35" s="30"/>
      <c r="G35" s="29"/>
      <c r="H35" s="29"/>
      <c r="I35" s="29"/>
      <c r="J35" s="29"/>
      <c r="K35" s="29"/>
    </row>
    <row r="36" spans="1:13" ht="13.5">
      <c r="A36" s="124" t="s">
        <v>60</v>
      </c>
      <c r="B36" s="82">
        <v>377.84</v>
      </c>
      <c r="C36" s="82">
        <v>376.92</v>
      </c>
      <c r="D36" s="82">
        <v>303.92</v>
      </c>
      <c r="E36" s="83">
        <f t="shared" si="1"/>
        <v>-0.1936750504085748</v>
      </c>
      <c r="F36" s="183"/>
      <c r="G36" s="29"/>
      <c r="H36" s="29"/>
      <c r="I36" s="29"/>
      <c r="J36" s="29"/>
      <c r="K36" s="29"/>
    </row>
    <row r="37" spans="1:13" ht="13.5">
      <c r="A37" s="124" t="s">
        <v>61</v>
      </c>
      <c r="B37" s="82">
        <v>369.88</v>
      </c>
      <c r="C37" s="82">
        <v>358.67</v>
      </c>
      <c r="D37" s="82">
        <v>297.5</v>
      </c>
      <c r="E37" s="83">
        <f t="shared" si="1"/>
        <v>-0.17054674213064935</v>
      </c>
      <c r="F37" s="30"/>
      <c r="G37" s="29"/>
      <c r="H37" s="29"/>
      <c r="I37" s="29"/>
      <c r="J37" s="29"/>
      <c r="K37" s="29"/>
    </row>
    <row r="38" spans="1:13" ht="13.5">
      <c r="A38" s="124" t="s">
        <v>62</v>
      </c>
      <c r="B38" s="82">
        <v>386.26</v>
      </c>
      <c r="C38" s="82">
        <v>357.4</v>
      </c>
      <c r="D38" s="82">
        <v>299.56</v>
      </c>
      <c r="E38" s="83">
        <f t="shared" si="1"/>
        <v>-0.16183547845551194</v>
      </c>
      <c r="F38" s="30"/>
      <c r="G38" s="29"/>
      <c r="H38" s="29"/>
      <c r="I38" s="29"/>
      <c r="J38" s="29"/>
      <c r="K38" s="29"/>
    </row>
    <row r="39" spans="1:13" ht="13.5">
      <c r="A39" s="124" t="s">
        <v>63</v>
      </c>
      <c r="B39" s="82">
        <v>358.34</v>
      </c>
      <c r="C39" s="82">
        <v>349.38</v>
      </c>
      <c r="D39" s="82">
        <v>302.64</v>
      </c>
      <c r="E39" s="83">
        <f t="shared" si="1"/>
        <v>-0.13377983857118325</v>
      </c>
      <c r="F39" s="30"/>
      <c r="G39" s="29"/>
      <c r="H39" s="29"/>
      <c r="I39" s="29"/>
      <c r="J39" s="29"/>
      <c r="K39" s="29"/>
    </row>
    <row r="40" spans="1:13" ht="13.5">
      <c r="A40" s="124" t="s">
        <v>64</v>
      </c>
      <c r="B40" s="82">
        <v>346.73</v>
      </c>
      <c r="C40" s="82">
        <v>320.5</v>
      </c>
      <c r="D40" s="82">
        <v>303.32</v>
      </c>
      <c r="E40" s="83">
        <f t="shared" si="1"/>
        <v>-5.3603744149765986E-2</v>
      </c>
      <c r="F40" s="183"/>
      <c r="G40" s="29"/>
      <c r="H40" s="29"/>
      <c r="I40" s="29"/>
      <c r="J40" s="29"/>
      <c r="K40" s="29"/>
    </row>
    <row r="41" spans="1:13" ht="13.5">
      <c r="A41" s="124" t="s">
        <v>65</v>
      </c>
      <c r="B41" s="82">
        <v>340.75</v>
      </c>
      <c r="C41" s="82">
        <v>312.5</v>
      </c>
      <c r="D41" s="82">
        <v>293.25</v>
      </c>
      <c r="E41" s="83">
        <f t="shared" si="1"/>
        <v>-6.1599999999999988E-2</v>
      </c>
      <c r="F41" s="183"/>
      <c r="G41" s="29"/>
      <c r="H41" s="29"/>
      <c r="I41" s="29"/>
      <c r="J41" s="29"/>
      <c r="K41" s="29"/>
    </row>
    <row r="42" spans="1:13" ht="13.5">
      <c r="A42" s="124" t="s">
        <v>66</v>
      </c>
      <c r="B42" s="82">
        <v>347.96</v>
      </c>
      <c r="C42" s="82">
        <v>332.5</v>
      </c>
      <c r="D42" s="82"/>
      <c r="E42" s="83"/>
      <c r="F42" s="143"/>
      <c r="G42" s="29"/>
      <c r="H42" s="29"/>
      <c r="I42" s="29"/>
      <c r="J42" s="29"/>
      <c r="K42" s="29"/>
    </row>
    <row r="43" spans="1:13" ht="14" thickBot="1">
      <c r="A43" s="125" t="s">
        <v>67</v>
      </c>
      <c r="B43" s="84">
        <v>354.57</v>
      </c>
      <c r="C43" s="84">
        <v>314.45</v>
      </c>
      <c r="D43" s="84"/>
      <c r="E43" s="85"/>
      <c r="F43" s="30"/>
      <c r="G43" s="29"/>
      <c r="H43" s="29"/>
      <c r="I43" s="29"/>
      <c r="J43" s="29"/>
      <c r="K43" s="29"/>
    </row>
    <row r="44" spans="1:13" ht="16.5" thickTop="1">
      <c r="A44" s="118" t="s">
        <v>107</v>
      </c>
      <c r="B44" s="118"/>
      <c r="C44" s="118"/>
      <c r="D44" s="118"/>
      <c r="E44" s="118"/>
      <c r="F44" s="29"/>
      <c r="G44" s="29" t="s">
        <v>107</v>
      </c>
      <c r="H44" s="29"/>
      <c r="I44" s="29"/>
      <c r="J44" s="29"/>
      <c r="K44" s="29"/>
    </row>
    <row r="45" spans="1:13">
      <c r="A45" s="118"/>
      <c r="B45" s="120"/>
      <c r="C45" s="120"/>
      <c r="D45" s="120"/>
      <c r="E45" s="118"/>
      <c r="F45" s="29"/>
      <c r="G45" s="29"/>
      <c r="H45" s="29"/>
      <c r="I45" s="29"/>
      <c r="J45" s="29"/>
      <c r="K45" s="29"/>
    </row>
    <row r="46" spans="1:13" ht="15.75" customHeight="1">
      <c r="A46" s="118"/>
      <c r="B46" s="118"/>
      <c r="C46" s="121"/>
      <c r="D46" s="121"/>
      <c r="E46" s="121"/>
      <c r="F46" s="31"/>
      <c r="G46" s="31"/>
      <c r="H46" s="31"/>
      <c r="I46" s="31"/>
      <c r="J46" s="31"/>
      <c r="K46" s="31"/>
      <c r="L46" s="24"/>
      <c r="M46" s="24"/>
    </row>
    <row r="47" spans="1:13" s="21" customFormat="1" ht="18.5">
      <c r="A47" s="413" t="s">
        <v>69</v>
      </c>
      <c r="B47" s="413"/>
      <c r="C47" s="413"/>
      <c r="D47" s="413"/>
      <c r="E47" s="413"/>
      <c r="F47" s="413"/>
      <c r="G47" s="27"/>
      <c r="H47" s="27"/>
      <c r="I47" s="27"/>
      <c r="J47" s="27"/>
      <c r="K47" s="32"/>
      <c r="L47" s="25"/>
    </row>
    <row r="48" spans="1:13" s="21" customFormat="1" ht="12.75" customHeight="1" thickBot="1">
      <c r="A48" s="119"/>
      <c r="B48" s="119"/>
      <c r="C48" s="117"/>
      <c r="D48" s="117"/>
      <c r="E48" s="119"/>
      <c r="F48" s="414"/>
      <c r="G48" s="414"/>
      <c r="H48" s="414"/>
      <c r="I48" s="414"/>
      <c r="J48" s="414"/>
      <c r="K48" s="414"/>
      <c r="L48" s="26"/>
      <c r="M48" s="26"/>
    </row>
    <row r="49" spans="1:11" s="21" customFormat="1" ht="14.9" customHeight="1" thickTop="1">
      <c r="A49" s="404" t="s">
        <v>70</v>
      </c>
      <c r="B49" s="415" t="s">
        <v>104</v>
      </c>
      <c r="C49" s="417" t="s">
        <v>80</v>
      </c>
      <c r="D49" s="417" t="s">
        <v>105</v>
      </c>
      <c r="E49" s="418" t="s">
        <v>106</v>
      </c>
      <c r="F49" s="27"/>
      <c r="G49" s="27"/>
      <c r="H49" s="27"/>
      <c r="I49" s="27"/>
      <c r="J49" s="27"/>
      <c r="K49" s="27"/>
    </row>
    <row r="50" spans="1:11" s="21" customFormat="1" ht="10.5" thickBot="1">
      <c r="A50" s="405"/>
      <c r="B50" s="416"/>
      <c r="C50" s="409"/>
      <c r="D50" s="409"/>
      <c r="E50" s="419"/>
      <c r="F50" s="27"/>
      <c r="G50" s="27"/>
      <c r="H50" s="27"/>
      <c r="I50" s="27"/>
      <c r="J50" s="27"/>
      <c r="K50" s="27"/>
    </row>
    <row r="51" spans="1:11" s="21" customFormat="1" ht="13" thickTop="1">
      <c r="A51" s="126" t="s">
        <v>56</v>
      </c>
      <c r="B51" s="33">
        <v>232.24</v>
      </c>
      <c r="C51" s="33">
        <v>238.38</v>
      </c>
      <c r="D51" s="33">
        <v>211.89</v>
      </c>
      <c r="E51" s="34">
        <f t="shared" ref="E51:E60" si="2">D51/C51-1</f>
        <v>-0.11112509438711304</v>
      </c>
      <c r="F51" s="27"/>
      <c r="G51" s="27"/>
      <c r="H51" s="27"/>
      <c r="I51" s="27"/>
      <c r="J51" s="27"/>
      <c r="K51" s="27"/>
    </row>
    <row r="52" spans="1:11" s="21" customFormat="1" ht="12.5">
      <c r="A52" s="127" t="s">
        <v>57</v>
      </c>
      <c r="B52" s="35">
        <v>236.83</v>
      </c>
      <c r="C52" s="35">
        <v>230.25</v>
      </c>
      <c r="D52" s="35">
        <v>204.28</v>
      </c>
      <c r="E52" s="36">
        <f t="shared" si="2"/>
        <v>-0.11279044516829528</v>
      </c>
      <c r="F52" s="27"/>
      <c r="G52" s="27"/>
      <c r="H52" s="27"/>
      <c r="I52" s="27"/>
      <c r="J52" s="27"/>
      <c r="K52" s="27"/>
    </row>
    <row r="53" spans="1:11" s="21" customFormat="1" ht="12.5">
      <c r="A53" s="127" t="s">
        <v>58</v>
      </c>
      <c r="B53" s="35">
        <v>223.87</v>
      </c>
      <c r="C53" s="35">
        <v>214.74</v>
      </c>
      <c r="D53" s="35">
        <v>205.76</v>
      </c>
      <c r="E53" s="36">
        <f t="shared" si="2"/>
        <v>-4.1818012480208666E-2</v>
      </c>
      <c r="F53" s="27"/>
      <c r="G53" s="27"/>
      <c r="H53" s="27"/>
      <c r="I53" s="27"/>
      <c r="J53" s="27"/>
      <c r="K53" s="27"/>
    </row>
    <row r="54" spans="1:11" s="21" customFormat="1" ht="12.5">
      <c r="A54" s="127" t="s">
        <v>59</v>
      </c>
      <c r="B54" s="35">
        <v>231.34</v>
      </c>
      <c r="C54" s="35">
        <v>204.21</v>
      </c>
      <c r="D54" s="35">
        <v>213.61</v>
      </c>
      <c r="E54" s="36">
        <f t="shared" si="2"/>
        <v>4.6031046471769255E-2</v>
      </c>
      <c r="F54" s="27"/>
      <c r="G54" s="27"/>
      <c r="H54" s="27"/>
      <c r="I54" s="27"/>
      <c r="J54" s="27"/>
      <c r="K54" s="27"/>
    </row>
    <row r="55" spans="1:11" s="21" customFormat="1" ht="13" customHeight="1">
      <c r="A55" s="127" t="s">
        <v>60</v>
      </c>
      <c r="B55" s="35">
        <v>229.32</v>
      </c>
      <c r="C55" s="35">
        <v>205.45</v>
      </c>
      <c r="D55" s="35">
        <v>207.32</v>
      </c>
      <c r="E55" s="36">
        <f t="shared" si="2"/>
        <v>9.101971282550414E-3</v>
      </c>
      <c r="F55" s="182"/>
      <c r="G55" s="27"/>
      <c r="H55" s="27"/>
      <c r="I55" s="27"/>
      <c r="J55" s="27"/>
      <c r="K55" s="27"/>
    </row>
    <row r="56" spans="1:11" s="21" customFormat="1" ht="12.5">
      <c r="A56" s="127" t="s">
        <v>61</v>
      </c>
      <c r="B56" s="35">
        <v>229.1</v>
      </c>
      <c r="C56" s="35">
        <v>200.19</v>
      </c>
      <c r="D56" s="35">
        <v>206.61</v>
      </c>
      <c r="E56" s="36">
        <f t="shared" si="2"/>
        <v>3.2069533942754358E-2</v>
      </c>
      <c r="F56" s="27"/>
      <c r="G56" s="27"/>
      <c r="H56" s="27"/>
      <c r="I56" s="27"/>
      <c r="J56" s="27"/>
      <c r="K56" s="27"/>
    </row>
    <row r="57" spans="1:11" s="23" customFormat="1" ht="11.5" customHeight="1">
      <c r="A57" s="127" t="s">
        <v>62</v>
      </c>
      <c r="B57" s="35">
        <v>223.87</v>
      </c>
      <c r="C57" s="35">
        <v>192.21</v>
      </c>
      <c r="D57" s="35">
        <v>213.9</v>
      </c>
      <c r="E57" s="36">
        <f t="shared" si="2"/>
        <v>0.11284532542531611</v>
      </c>
      <c r="F57" s="182"/>
      <c r="G57" s="28"/>
      <c r="H57" s="28"/>
      <c r="I57" s="28"/>
      <c r="J57" s="28"/>
      <c r="K57" s="28"/>
    </row>
    <row r="58" spans="1:11" s="21" customFormat="1" ht="13" customHeight="1">
      <c r="A58" s="127" t="s">
        <v>63</v>
      </c>
      <c r="B58" s="35">
        <v>225.87</v>
      </c>
      <c r="C58" s="35">
        <v>177.34</v>
      </c>
      <c r="D58" s="35">
        <v>214.91</v>
      </c>
      <c r="E58" s="36">
        <f t="shared" si="2"/>
        <v>0.2118529378594789</v>
      </c>
      <c r="F58" s="182"/>
      <c r="G58" s="27"/>
      <c r="H58" s="27"/>
      <c r="I58" s="27"/>
      <c r="J58" s="27"/>
      <c r="K58" s="27"/>
    </row>
    <row r="59" spans="1:11" s="21" customFormat="1" ht="13" customHeight="1">
      <c r="A59" s="127" t="s">
        <v>64</v>
      </c>
      <c r="B59" s="35">
        <v>241.01</v>
      </c>
      <c r="C59" s="35">
        <v>180.24</v>
      </c>
      <c r="D59" s="35">
        <v>209.07</v>
      </c>
      <c r="E59" s="36">
        <f t="shared" si="2"/>
        <v>0.15995339547270304</v>
      </c>
      <c r="F59" s="182"/>
      <c r="G59" s="27"/>
      <c r="H59" s="27"/>
      <c r="I59" s="27"/>
      <c r="J59" s="27"/>
      <c r="K59" s="27"/>
    </row>
    <row r="60" spans="1:11" s="21" customFormat="1" ht="13" customHeight="1">
      <c r="A60" s="127" t="s">
        <v>65</v>
      </c>
      <c r="B60" s="35">
        <v>237.67</v>
      </c>
      <c r="C60" s="35">
        <v>193.27</v>
      </c>
      <c r="D60" s="35">
        <v>203.54</v>
      </c>
      <c r="E60" s="36">
        <f t="shared" si="2"/>
        <v>5.3138096962798143E-2</v>
      </c>
      <c r="F60" s="182"/>
      <c r="G60" s="27"/>
      <c r="H60" s="27"/>
      <c r="I60" s="27"/>
      <c r="J60" s="27"/>
      <c r="K60" s="27"/>
    </row>
    <row r="61" spans="1:11" s="21" customFormat="1" ht="13" customHeight="1">
      <c r="A61" s="127" t="s">
        <v>66</v>
      </c>
      <c r="B61" s="35">
        <v>245.72</v>
      </c>
      <c r="C61" s="35">
        <v>211.99</v>
      </c>
      <c r="D61" s="35"/>
      <c r="E61" s="36"/>
      <c r="F61" s="27"/>
      <c r="G61" s="27"/>
      <c r="H61" s="27"/>
      <c r="I61" s="27"/>
      <c r="J61" s="27"/>
      <c r="K61" s="27"/>
    </row>
    <row r="62" spans="1:11" s="21" customFormat="1" ht="13" customHeight="1" thickBot="1">
      <c r="A62" s="128" t="s">
        <v>67</v>
      </c>
      <c r="B62" s="37">
        <v>240.2</v>
      </c>
      <c r="C62" s="37">
        <v>209.28</v>
      </c>
      <c r="D62" s="37"/>
      <c r="E62" s="38"/>
      <c r="F62" s="27"/>
      <c r="G62" s="27"/>
      <c r="H62" s="27"/>
      <c r="I62" s="29"/>
      <c r="J62" s="27"/>
      <c r="K62" s="27"/>
    </row>
    <row r="63" spans="1:11" ht="16.5" thickTop="1">
      <c r="A63" s="118" t="s">
        <v>107</v>
      </c>
      <c r="B63" s="117"/>
      <c r="C63" s="118"/>
      <c r="D63" s="118"/>
      <c r="E63" s="118"/>
      <c r="F63" s="29"/>
      <c r="H63" s="29"/>
      <c r="I63" s="29"/>
      <c r="J63" s="29"/>
      <c r="K63" s="29"/>
    </row>
    <row r="64" spans="1:11">
      <c r="A64" s="118"/>
      <c r="B64" s="118"/>
      <c r="C64" s="118"/>
      <c r="D64" s="118"/>
      <c r="E64" s="118"/>
      <c r="F64" s="29"/>
      <c r="G64" s="29" t="s">
        <v>107</v>
      </c>
      <c r="H64" s="29"/>
      <c r="I64" s="29"/>
      <c r="J64" s="29"/>
      <c r="K64" s="29"/>
    </row>
    <row r="65" spans="1:11">
      <c r="A65" s="118"/>
      <c r="B65" s="118"/>
      <c r="C65" s="118"/>
      <c r="D65" s="118"/>
      <c r="E65" s="118"/>
      <c r="F65" s="29"/>
      <c r="G65" s="29"/>
      <c r="H65" s="29"/>
      <c r="I65" s="29"/>
      <c r="J65" s="29"/>
      <c r="K65" s="29"/>
    </row>
    <row r="66" spans="1:11">
      <c r="A66" s="118"/>
      <c r="B66" s="118"/>
      <c r="C66" s="118"/>
      <c r="D66" s="118"/>
      <c r="E66" s="118"/>
      <c r="F66" s="29"/>
      <c r="G66" s="29"/>
      <c r="H66" s="29"/>
      <c r="I66" s="29"/>
      <c r="J66" s="29"/>
      <c r="K66" s="29"/>
    </row>
    <row r="67" spans="1:11">
      <c r="A67" s="118"/>
      <c r="B67" s="118"/>
      <c r="C67" s="118"/>
      <c r="D67" s="118"/>
      <c r="E67" s="118"/>
      <c r="F67" s="29"/>
      <c r="G67" s="29"/>
      <c r="H67" s="29"/>
      <c r="I67" s="29"/>
      <c r="J67" s="29"/>
      <c r="K67" s="29"/>
    </row>
    <row r="68" spans="1:11">
      <c r="A68" s="118"/>
      <c r="B68" s="118"/>
      <c r="C68" s="118"/>
      <c r="D68" s="118"/>
      <c r="E68" s="118"/>
      <c r="F68" s="29"/>
      <c r="G68" s="29"/>
      <c r="H68" s="29"/>
      <c r="I68" s="29"/>
      <c r="J68" s="29"/>
      <c r="K68" s="29"/>
    </row>
    <row r="69" spans="1:11">
      <c r="A69" s="118"/>
      <c r="B69" s="118"/>
      <c r="C69" s="118"/>
      <c r="D69" s="118"/>
      <c r="E69" s="118"/>
      <c r="F69" s="29"/>
      <c r="G69" s="29"/>
      <c r="H69" s="29"/>
      <c r="I69" s="29"/>
      <c r="J69" s="29"/>
      <c r="K69" s="29"/>
    </row>
    <row r="70" spans="1:11">
      <c r="A70" s="118"/>
      <c r="B70" s="118"/>
      <c r="C70" s="118"/>
      <c r="D70" s="118"/>
      <c r="E70" s="118"/>
      <c r="F70" s="29"/>
      <c r="G70" s="29"/>
      <c r="H70" s="29"/>
      <c r="I70" s="29"/>
      <c r="J70" s="29"/>
      <c r="K70" s="29"/>
    </row>
    <row r="71" spans="1:11">
      <c r="A71" s="118"/>
      <c r="B71" s="118"/>
      <c r="C71" s="118"/>
      <c r="D71" s="118"/>
      <c r="E71" s="118"/>
      <c r="F71" s="29"/>
      <c r="G71" s="29"/>
      <c r="H71" s="29"/>
      <c r="I71" s="29"/>
      <c r="J71" s="29"/>
      <c r="K71" s="29"/>
    </row>
    <row r="72" spans="1:11">
      <c r="A72" s="118"/>
      <c r="B72" s="118"/>
      <c r="C72" s="118"/>
      <c r="D72" s="118"/>
      <c r="E72" s="118"/>
      <c r="F72" s="29"/>
      <c r="G72" s="29"/>
      <c r="H72" s="29"/>
      <c r="I72" s="29"/>
      <c r="J72" s="29"/>
      <c r="K72" s="29"/>
    </row>
    <row r="73" spans="1:11">
      <c r="A73" s="118"/>
      <c r="B73" s="118"/>
      <c r="C73" s="118"/>
      <c r="D73" s="118"/>
      <c r="E73" s="118"/>
      <c r="F73" s="29"/>
      <c r="G73" s="29"/>
      <c r="H73" s="29"/>
      <c r="I73" s="29"/>
      <c r="J73" s="29"/>
      <c r="K73" s="29"/>
    </row>
    <row r="74" spans="1:11">
      <c r="A74" s="118"/>
      <c r="B74" s="118"/>
      <c r="C74" s="118"/>
      <c r="D74" s="118"/>
      <c r="E74" s="118"/>
      <c r="F74" s="29"/>
      <c r="G74" s="29"/>
      <c r="H74" s="29"/>
      <c r="I74" s="29"/>
      <c r="J74" s="29"/>
      <c r="K74" s="29"/>
    </row>
    <row r="75" spans="1:11">
      <c r="A75" s="118"/>
      <c r="B75" s="118"/>
      <c r="C75" s="118"/>
      <c r="D75" s="118"/>
      <c r="E75" s="118"/>
      <c r="F75" s="29"/>
      <c r="G75" s="29"/>
      <c r="H75" s="29"/>
      <c r="I75" s="29"/>
      <c r="J75" s="29"/>
      <c r="K75" s="29"/>
    </row>
  </sheetData>
  <sheetProtection selectLockedCells="1" selectUnlockedCells="1"/>
  <mergeCells count="20">
    <mergeCell ref="A47:F47"/>
    <mergeCell ref="F48:K48"/>
    <mergeCell ref="A49:A50"/>
    <mergeCell ref="B49:B50"/>
    <mergeCell ref="C49:C50"/>
    <mergeCell ref="D49:D50"/>
    <mergeCell ref="E49:E50"/>
    <mergeCell ref="G12:I12"/>
    <mergeCell ref="A28:F28"/>
    <mergeCell ref="A30:A31"/>
    <mergeCell ref="B30:B31"/>
    <mergeCell ref="C30:C31"/>
    <mergeCell ref="D30:D31"/>
    <mergeCell ref="E30:E31"/>
    <mergeCell ref="A9:F9"/>
    <mergeCell ref="A11:A12"/>
    <mergeCell ref="B11:B12"/>
    <mergeCell ref="C11:C12"/>
    <mergeCell ref="D11:D12"/>
    <mergeCell ref="E11:E12"/>
  </mergeCells>
  <hyperlinks>
    <hyperlink ref="R1" location="'Sommaire&amp;Méthodo'!A1" display="Retour Sommaire"/>
  </hyperlinks>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topLeftCell="A19" workbookViewId="0">
      <selection activeCell="C44" sqref="C44"/>
    </sheetView>
  </sheetViews>
  <sheetFormatPr baseColWidth="10" defaultColWidth="11.54296875" defaultRowHeight="16"/>
  <cols>
    <col min="1" max="5" width="11.54296875" style="131"/>
    <col min="6" max="16384" width="11.54296875" style="39"/>
  </cols>
  <sheetData>
    <row r="1" spans="1:18" s="91" customFormat="1">
      <c r="A1" s="122"/>
      <c r="B1" s="122"/>
      <c r="C1" s="122"/>
      <c r="D1" s="122"/>
      <c r="E1" s="122"/>
      <c r="R1" s="238" t="s">
        <v>126</v>
      </c>
    </row>
    <row r="2" spans="1:18" s="91" customFormat="1">
      <c r="A2" s="122"/>
      <c r="B2" s="122"/>
      <c r="C2" s="122"/>
      <c r="D2" s="122"/>
      <c r="E2" s="122"/>
    </row>
    <row r="3" spans="1:18" s="91" customFormat="1">
      <c r="A3" s="122"/>
      <c r="B3" s="122"/>
      <c r="C3" s="122"/>
      <c r="D3" s="122"/>
      <c r="E3" s="122"/>
    </row>
    <row r="4" spans="1:18" s="91" customFormat="1">
      <c r="A4" s="122"/>
      <c r="B4" s="122"/>
      <c r="C4" s="122"/>
      <c r="D4" s="122"/>
      <c r="E4" s="122"/>
    </row>
    <row r="5" spans="1:18" s="91" customFormat="1">
      <c r="A5" s="122"/>
      <c r="B5" s="122"/>
      <c r="C5" s="122"/>
      <c r="D5" s="122"/>
      <c r="E5" s="122"/>
    </row>
    <row r="6" spans="1:18" s="20" customFormat="1" ht="18.5">
      <c r="A6" s="113"/>
      <c r="B6" s="113"/>
      <c r="C6" s="114"/>
      <c r="D6" s="114"/>
      <c r="E6" s="114"/>
    </row>
    <row r="7" spans="1:18" ht="17.5">
      <c r="A7" s="129" t="s">
        <v>71</v>
      </c>
      <c r="B7" s="130"/>
      <c r="C7" s="130"/>
      <c r="D7" s="130"/>
      <c r="E7" s="130"/>
    </row>
    <row r="8" spans="1:18" ht="16.5" thickBot="1">
      <c r="A8" s="130"/>
      <c r="B8" s="130"/>
      <c r="C8" s="130"/>
      <c r="D8" s="130"/>
      <c r="E8" s="130"/>
    </row>
    <row r="9" spans="1:18" ht="13.5" thickTop="1">
      <c r="A9" s="404" t="s">
        <v>70</v>
      </c>
      <c r="B9" s="415" t="s">
        <v>104</v>
      </c>
      <c r="C9" s="417" t="s">
        <v>80</v>
      </c>
      <c r="D9" s="417" t="s">
        <v>105</v>
      </c>
      <c r="E9" s="418" t="s">
        <v>106</v>
      </c>
    </row>
    <row r="10" spans="1:18" ht="13.5" thickBot="1">
      <c r="A10" s="405" t="s">
        <v>56</v>
      </c>
      <c r="B10" s="416"/>
      <c r="C10" s="409"/>
      <c r="D10" s="409"/>
      <c r="E10" s="419"/>
      <c r="G10" s="40"/>
      <c r="H10" s="40"/>
      <c r="I10" s="40"/>
      <c r="J10" s="40"/>
      <c r="K10" s="40"/>
      <c r="L10" s="40"/>
      <c r="M10" s="40"/>
      <c r="N10" s="40"/>
      <c r="O10" s="40"/>
      <c r="P10" s="40"/>
      <c r="Q10" s="40"/>
      <c r="R10" s="40"/>
    </row>
    <row r="11" spans="1:18" ht="14" thickTop="1">
      <c r="A11" s="126" t="s">
        <v>81</v>
      </c>
      <c r="B11" s="33">
        <v>479.3</v>
      </c>
      <c r="C11" s="33">
        <v>471.17</v>
      </c>
      <c r="D11" s="33">
        <v>479</v>
      </c>
      <c r="E11" s="34">
        <f t="shared" ref="E11:E20" si="0">D11/C11-1</f>
        <v>1.6618205743150094E-2</v>
      </c>
      <c r="F11" s="174"/>
    </row>
    <row r="12" spans="1:18" ht="13.5">
      <c r="A12" s="127" t="s">
        <v>57</v>
      </c>
      <c r="B12" s="35">
        <v>478.5</v>
      </c>
      <c r="C12" s="35">
        <v>453</v>
      </c>
      <c r="D12" s="35">
        <v>461.5</v>
      </c>
      <c r="E12" s="36">
        <f t="shared" si="0"/>
        <v>1.8763796909492259E-2</v>
      </c>
      <c r="F12" s="174"/>
      <c r="G12" s="40"/>
      <c r="H12" s="40"/>
      <c r="I12" s="40"/>
      <c r="J12" s="40"/>
      <c r="K12" s="40"/>
      <c r="L12" s="40"/>
      <c r="M12" s="40"/>
      <c r="N12" s="40"/>
      <c r="O12" s="40"/>
      <c r="P12" s="40"/>
      <c r="Q12" s="40"/>
    </row>
    <row r="13" spans="1:18" ht="13.5">
      <c r="A13" s="127" t="s">
        <v>58</v>
      </c>
      <c r="B13" s="35">
        <v>486.2</v>
      </c>
      <c r="C13" s="35">
        <v>458</v>
      </c>
      <c r="D13" s="35">
        <v>469.81</v>
      </c>
      <c r="E13" s="36">
        <f t="shared" si="0"/>
        <v>2.5786026200873335E-2</v>
      </c>
      <c r="F13" s="174"/>
    </row>
    <row r="14" spans="1:18" ht="13.5">
      <c r="A14" s="127" t="s">
        <v>59</v>
      </c>
      <c r="B14" s="35">
        <v>501.5</v>
      </c>
      <c r="C14" s="35">
        <v>437.38</v>
      </c>
      <c r="D14" s="35">
        <v>498.2</v>
      </c>
      <c r="E14" s="36">
        <f t="shared" si="0"/>
        <v>0.13905528373496723</v>
      </c>
    </row>
    <row r="15" spans="1:18" ht="13.5">
      <c r="A15" s="127" t="s">
        <v>60</v>
      </c>
      <c r="B15" s="35">
        <v>511</v>
      </c>
      <c r="C15" s="35">
        <v>438</v>
      </c>
      <c r="D15" s="35">
        <v>520.38</v>
      </c>
      <c r="E15" s="36">
        <f t="shared" si="0"/>
        <v>0.18808219178082197</v>
      </c>
      <c r="F15" s="144"/>
    </row>
    <row r="16" spans="1:18" ht="13.5">
      <c r="A16" s="127" t="s">
        <v>61</v>
      </c>
      <c r="B16" s="35">
        <v>498.9</v>
      </c>
      <c r="C16" s="35">
        <v>428</v>
      </c>
      <c r="D16" s="35">
        <v>522.33333333333337</v>
      </c>
      <c r="E16" s="36">
        <f t="shared" si="0"/>
        <v>0.22040498442367618</v>
      </c>
    </row>
    <row r="17" spans="1:17" ht="13.5">
      <c r="A17" s="127" t="s">
        <v>62</v>
      </c>
      <c r="B17" s="35">
        <v>509.7</v>
      </c>
      <c r="C17" s="35">
        <v>423.125</v>
      </c>
      <c r="D17" s="35">
        <v>525.625</v>
      </c>
      <c r="E17" s="36">
        <f t="shared" si="0"/>
        <v>0.24224519940915812</v>
      </c>
    </row>
    <row r="18" spans="1:17" ht="13.5">
      <c r="A18" s="127" t="s">
        <v>63</v>
      </c>
      <c r="B18" s="35">
        <v>507.3</v>
      </c>
      <c r="C18" s="35">
        <v>413.6</v>
      </c>
      <c r="D18" s="35">
        <v>523.25</v>
      </c>
      <c r="E18" s="36">
        <f t="shared" si="0"/>
        <v>0.26511121856866526</v>
      </c>
    </row>
    <row r="19" spans="1:17" ht="13.5">
      <c r="A19" s="127" t="s">
        <v>64</v>
      </c>
      <c r="B19" s="35">
        <v>582.29999999999995</v>
      </c>
      <c r="C19" s="35">
        <v>433.5</v>
      </c>
      <c r="D19" s="35">
        <v>493.75</v>
      </c>
      <c r="E19" s="36">
        <f t="shared" si="0"/>
        <v>0.13898500576701278</v>
      </c>
      <c r="F19" s="144"/>
    </row>
    <row r="20" spans="1:17" ht="13.5">
      <c r="A20" s="127" t="s">
        <v>65</v>
      </c>
      <c r="B20" s="35">
        <v>548.79999999999995</v>
      </c>
      <c r="C20" s="35">
        <v>446.88</v>
      </c>
      <c r="D20" s="35">
        <v>493.88</v>
      </c>
      <c r="E20" s="36">
        <f t="shared" si="0"/>
        <v>0.10517364840673116</v>
      </c>
      <c r="F20" s="144"/>
    </row>
    <row r="21" spans="1:17" ht="13.5">
      <c r="A21" s="127" t="s">
        <v>66</v>
      </c>
      <c r="B21" s="35">
        <v>524.1</v>
      </c>
      <c r="C21" s="35">
        <v>475.67</v>
      </c>
      <c r="D21" s="35"/>
      <c r="E21" s="36"/>
      <c r="F21" s="144"/>
    </row>
    <row r="22" spans="1:17" ht="14" thickBot="1">
      <c r="A22" s="128" t="s">
        <v>67</v>
      </c>
      <c r="B22" s="37">
        <v>501.6</v>
      </c>
      <c r="C22" s="37">
        <v>457.17</v>
      </c>
      <c r="D22" s="37"/>
      <c r="E22" s="38"/>
    </row>
    <row r="23" spans="1:17" ht="16.5" thickTop="1">
      <c r="A23" s="130" t="s">
        <v>108</v>
      </c>
      <c r="B23" s="132"/>
      <c r="C23" s="130"/>
      <c r="D23" s="130"/>
      <c r="E23" s="130"/>
      <c r="G23" s="130" t="s">
        <v>108</v>
      </c>
    </row>
    <row r="24" spans="1:17">
      <c r="A24" s="130"/>
      <c r="B24" s="130"/>
      <c r="C24" s="130"/>
      <c r="D24" s="130"/>
      <c r="E24" s="130"/>
    </row>
    <row r="25" spans="1:17" ht="17.5">
      <c r="A25" s="129" t="s">
        <v>72</v>
      </c>
      <c r="B25" s="130"/>
      <c r="C25" s="130"/>
      <c r="D25" s="130"/>
      <c r="E25" s="130"/>
    </row>
    <row r="26" spans="1:17" ht="32.15" customHeight="1" thickBot="1">
      <c r="A26" s="130"/>
      <c r="B26" s="130"/>
      <c r="C26" s="130"/>
      <c r="D26" s="130"/>
      <c r="E26" s="130"/>
    </row>
    <row r="27" spans="1:17" ht="13.5" customHeight="1" thickTop="1">
      <c r="A27" s="404" t="s">
        <v>70</v>
      </c>
      <c r="B27" s="415" t="s">
        <v>104</v>
      </c>
      <c r="C27" s="417" t="s">
        <v>80</v>
      </c>
      <c r="D27" s="417" t="s">
        <v>105</v>
      </c>
      <c r="E27" s="418" t="s">
        <v>106</v>
      </c>
    </row>
    <row r="28" spans="1:17" ht="13.5" thickBot="1">
      <c r="A28" s="405" t="s">
        <v>56</v>
      </c>
      <c r="B28" s="416"/>
      <c r="C28" s="409"/>
      <c r="D28" s="409"/>
      <c r="E28" s="419"/>
      <c r="F28" s="41"/>
      <c r="G28" s="41"/>
      <c r="H28" s="41"/>
      <c r="I28" s="41"/>
      <c r="J28" s="41"/>
      <c r="K28" s="41"/>
      <c r="L28" s="41"/>
      <c r="M28" s="41"/>
      <c r="N28" s="41"/>
      <c r="O28" s="41"/>
      <c r="P28" s="41"/>
      <c r="Q28" s="41"/>
    </row>
    <row r="29" spans="1:17" ht="14" thickTop="1">
      <c r="A29" s="126" t="s">
        <v>81</v>
      </c>
      <c r="B29" s="33">
        <v>443.3</v>
      </c>
      <c r="C29" s="33">
        <v>466.67</v>
      </c>
      <c r="D29" s="33">
        <v>448.13</v>
      </c>
      <c r="E29" s="34">
        <f t="shared" ref="E29:E38" si="1">D29/C29-1</f>
        <v>-3.9728287655088179E-2</v>
      </c>
      <c r="F29" s="175"/>
      <c r="G29" s="40"/>
      <c r="H29" s="40"/>
      <c r="I29" s="40"/>
      <c r="J29" s="40"/>
      <c r="K29" s="40"/>
      <c r="L29" s="40"/>
      <c r="M29" s="40"/>
      <c r="N29" s="40"/>
      <c r="O29" s="40"/>
      <c r="P29" s="40"/>
      <c r="Q29" s="40"/>
    </row>
    <row r="30" spans="1:17" ht="13.5">
      <c r="A30" s="127" t="s">
        <v>57</v>
      </c>
      <c r="B30" s="35">
        <v>450.5</v>
      </c>
      <c r="C30" s="35">
        <v>441.67</v>
      </c>
      <c r="D30" s="35">
        <v>464.17</v>
      </c>
      <c r="E30" s="36">
        <f t="shared" si="1"/>
        <v>5.0943011750854694E-2</v>
      </c>
      <c r="F30" s="175"/>
      <c r="G30" s="40"/>
      <c r="H30" s="40"/>
      <c r="I30" s="40"/>
      <c r="J30" s="40"/>
      <c r="K30" s="40"/>
      <c r="L30" s="40"/>
      <c r="M30" s="40"/>
      <c r="N30" s="40"/>
      <c r="O30" s="40"/>
      <c r="P30" s="40"/>
      <c r="Q30" s="40"/>
    </row>
    <row r="31" spans="1:17" ht="13.5">
      <c r="A31" s="127" t="s">
        <v>58</v>
      </c>
      <c r="B31" s="35">
        <v>448.1</v>
      </c>
      <c r="C31" s="35">
        <v>418.13</v>
      </c>
      <c r="D31" s="35">
        <v>467.5</v>
      </c>
      <c r="E31" s="36">
        <f t="shared" si="1"/>
        <v>0.11807332647741142</v>
      </c>
      <c r="F31" s="175"/>
    </row>
    <row r="32" spans="1:17" ht="13.5">
      <c r="A32" s="127" t="s">
        <v>59</v>
      </c>
      <c r="B32" s="35">
        <v>477.4</v>
      </c>
      <c r="C32" s="35">
        <v>406.25</v>
      </c>
      <c r="D32" s="35">
        <v>536.25</v>
      </c>
      <c r="E32" s="36">
        <f t="shared" si="1"/>
        <v>0.32000000000000006</v>
      </c>
    </row>
    <row r="33" spans="1:7" ht="13.5">
      <c r="A33" s="127" t="s">
        <v>60</v>
      </c>
      <c r="B33" s="35">
        <v>489.6</v>
      </c>
      <c r="C33" s="35">
        <v>417.5</v>
      </c>
      <c r="D33" s="35">
        <v>553.75</v>
      </c>
      <c r="E33" s="36">
        <f t="shared" si="1"/>
        <v>0.32634730538922163</v>
      </c>
    </row>
    <row r="34" spans="1:7" ht="13.5">
      <c r="A34" s="127" t="s">
        <v>61</v>
      </c>
      <c r="B34" s="35">
        <v>478.2</v>
      </c>
      <c r="C34" s="35">
        <v>422.5</v>
      </c>
      <c r="D34" s="35">
        <v>538.33333333333337</v>
      </c>
      <c r="E34" s="36">
        <f t="shared" si="1"/>
        <v>0.27416173570019731</v>
      </c>
    </row>
    <row r="35" spans="1:7" ht="13.5">
      <c r="A35" s="127" t="s">
        <v>62</v>
      </c>
      <c r="B35" s="35">
        <v>486</v>
      </c>
      <c r="C35" s="35">
        <v>406.25</v>
      </c>
      <c r="D35" s="35">
        <v>533.75</v>
      </c>
      <c r="E35" s="36">
        <f t="shared" si="1"/>
        <v>0.31384615384615389</v>
      </c>
    </row>
    <row r="36" spans="1:7" ht="13.5">
      <c r="A36" s="127" t="s">
        <v>63</v>
      </c>
      <c r="B36" s="35">
        <v>490.4</v>
      </c>
      <c r="C36" s="35">
        <v>398</v>
      </c>
      <c r="D36" s="35">
        <v>538.75</v>
      </c>
      <c r="E36" s="36">
        <f t="shared" si="1"/>
        <v>0.35364321608040195</v>
      </c>
    </row>
    <row r="37" spans="1:7" ht="13.5">
      <c r="A37" s="127" t="s">
        <v>64</v>
      </c>
      <c r="B37" s="35">
        <v>575.79999999999995</v>
      </c>
      <c r="C37" s="35">
        <v>405</v>
      </c>
      <c r="D37" s="35"/>
      <c r="E37" s="36"/>
    </row>
    <row r="38" spans="1:7" ht="13.5">
      <c r="A38" s="127" t="s">
        <v>65</v>
      </c>
      <c r="B38" s="35">
        <v>502.3</v>
      </c>
      <c r="C38" s="35">
        <v>411.88</v>
      </c>
      <c r="D38" s="35">
        <v>457.5</v>
      </c>
      <c r="E38" s="36">
        <f t="shared" si="1"/>
        <v>0.11076041565504524</v>
      </c>
    </row>
    <row r="39" spans="1:7" ht="13.5">
      <c r="A39" s="127" t="s">
        <v>66</v>
      </c>
      <c r="B39" s="35">
        <v>505.2</v>
      </c>
      <c r="C39" s="35">
        <v>439.17</v>
      </c>
      <c r="D39" s="35"/>
      <c r="E39" s="36"/>
      <c r="F39" s="144"/>
    </row>
    <row r="40" spans="1:7" ht="14" thickBot="1">
      <c r="A40" s="128" t="s">
        <v>67</v>
      </c>
      <c r="B40" s="37">
        <v>472.7</v>
      </c>
      <c r="C40" s="37">
        <v>441.67</v>
      </c>
      <c r="D40" s="37"/>
      <c r="E40" s="38"/>
    </row>
    <row r="41" spans="1:7" ht="16.5" thickTop="1">
      <c r="A41" s="130" t="s">
        <v>108</v>
      </c>
      <c r="G41" s="130" t="s">
        <v>108</v>
      </c>
    </row>
  </sheetData>
  <mergeCells count="10">
    <mergeCell ref="A27:A28"/>
    <mergeCell ref="B27:B28"/>
    <mergeCell ref="C27:C28"/>
    <mergeCell ref="D27:D28"/>
    <mergeCell ref="E27:E28"/>
    <mergeCell ref="A9:A10"/>
    <mergeCell ref="B9:B10"/>
    <mergeCell ref="C9:C10"/>
    <mergeCell ref="D9:D10"/>
    <mergeCell ref="E9:E10"/>
  </mergeCells>
  <hyperlinks>
    <hyperlink ref="R1" location="'Sommaire&amp;Méthodo'!A1" display="Retour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zoomScale="90" zoomScaleNormal="90" workbookViewId="0">
      <selection activeCell="U39" sqref="U39"/>
    </sheetView>
  </sheetViews>
  <sheetFormatPr baseColWidth="10" defaultColWidth="11.54296875" defaultRowHeight="12" customHeight="1"/>
  <cols>
    <col min="1" max="1" width="20" style="42" customWidth="1"/>
    <col min="2" max="11" width="7.54296875" style="43" customWidth="1"/>
    <col min="12" max="12" width="10.453125" style="43" customWidth="1"/>
    <col min="13" max="13" width="6.54296875" style="46" customWidth="1"/>
    <col min="14" max="14" width="10.54296875" style="46" customWidth="1"/>
    <col min="15" max="15" width="7.54296875" style="46" customWidth="1"/>
    <col min="16" max="16" width="9.26953125" style="46" customWidth="1"/>
    <col min="17" max="17" width="12.08984375" style="43" customWidth="1"/>
    <col min="18" max="19" width="7.08984375" style="43" customWidth="1"/>
    <col min="20" max="20" width="6.54296875" style="43" customWidth="1"/>
    <col min="21" max="21" width="8" style="45" customWidth="1"/>
    <col min="22" max="22" width="7.54296875" style="43" customWidth="1"/>
    <col min="23" max="24" width="14.453125" style="43" customWidth="1"/>
    <col min="25" max="25" width="20.1796875" style="43" customWidth="1"/>
    <col min="26" max="26" width="16.1796875" style="43" customWidth="1"/>
    <col min="27" max="27" width="14.81640625" style="43" customWidth="1"/>
    <col min="28" max="16384" width="11.54296875" style="43"/>
  </cols>
  <sheetData>
    <row r="1" spans="1:28" ht="12" customHeight="1">
      <c r="X1" s="238" t="s">
        <v>126</v>
      </c>
    </row>
    <row r="2" spans="1:28" ht="15" customHeight="1">
      <c r="B2" s="42"/>
      <c r="C2" s="42"/>
      <c r="D2" s="42"/>
      <c r="E2" s="42"/>
      <c r="F2" s="42"/>
      <c r="G2" s="42"/>
      <c r="H2" s="42"/>
      <c r="I2" s="42"/>
      <c r="J2" s="42"/>
      <c r="K2" s="42"/>
      <c r="L2" s="42"/>
      <c r="M2" s="43"/>
      <c r="N2" s="44"/>
      <c r="O2" s="44"/>
      <c r="P2" s="44"/>
    </row>
    <row r="3" spans="1:28" ht="12" customHeight="1">
      <c r="Q3" s="47"/>
      <c r="R3" s="47"/>
      <c r="S3" s="47"/>
      <c r="T3" s="47"/>
      <c r="U3" s="48"/>
      <c r="V3" s="47"/>
    </row>
    <row r="6" spans="1:28" ht="15" customHeight="1">
      <c r="B6" s="42"/>
      <c r="C6" s="42"/>
      <c r="D6" s="42"/>
      <c r="E6" s="42"/>
      <c r="F6" s="42"/>
      <c r="G6" s="42"/>
      <c r="H6" s="42"/>
      <c r="I6" s="42"/>
      <c r="J6" s="42"/>
      <c r="K6" s="42"/>
      <c r="L6" s="42"/>
      <c r="M6" s="43"/>
      <c r="N6" s="44"/>
      <c r="O6" s="44"/>
      <c r="P6" s="44"/>
    </row>
    <row r="7" spans="1:28" ht="15" customHeight="1">
      <c r="B7" s="42"/>
      <c r="C7" s="42"/>
      <c r="D7" s="42"/>
      <c r="E7" s="42"/>
      <c r="F7" s="42"/>
      <c r="G7" s="42"/>
      <c r="H7" s="42"/>
      <c r="I7" s="42"/>
      <c r="J7" s="42"/>
      <c r="K7" s="42"/>
      <c r="L7" s="42"/>
      <c r="M7" s="43"/>
      <c r="N7" s="44"/>
      <c r="O7" s="44"/>
      <c r="P7" s="44"/>
    </row>
    <row r="8" spans="1:28" ht="15" customHeight="1">
      <c r="B8" s="49" t="s">
        <v>73</v>
      </c>
      <c r="C8" s="42"/>
      <c r="D8" s="42"/>
      <c r="E8" s="42"/>
      <c r="F8" s="42"/>
      <c r="G8" s="42"/>
      <c r="H8" s="42"/>
      <c r="I8" s="42"/>
      <c r="J8" s="42"/>
      <c r="K8" s="42"/>
      <c r="L8" s="42"/>
      <c r="M8" s="43"/>
      <c r="N8" s="44"/>
      <c r="O8" s="44"/>
      <c r="P8" s="44"/>
    </row>
    <row r="9" spans="1:28" ht="15" customHeight="1">
      <c r="B9" s="50"/>
      <c r="C9" s="51"/>
      <c r="D9" s="51"/>
      <c r="E9" s="51"/>
      <c r="F9" s="51"/>
      <c r="G9" s="51"/>
      <c r="H9" s="51"/>
      <c r="I9" s="51"/>
      <c r="J9" s="51"/>
      <c r="K9" s="51"/>
      <c r="L9" s="51"/>
      <c r="M9" s="51"/>
      <c r="N9" s="51"/>
      <c r="O9" s="51"/>
    </row>
    <row r="10" spans="1:28" ht="24.65" customHeight="1">
      <c r="A10" s="47" t="s">
        <v>74</v>
      </c>
      <c r="B10" s="52">
        <v>36526</v>
      </c>
      <c r="C10" s="53">
        <v>36892</v>
      </c>
      <c r="D10" s="52">
        <v>37257</v>
      </c>
      <c r="E10" s="53">
        <v>37622</v>
      </c>
      <c r="F10" s="52">
        <v>37987</v>
      </c>
      <c r="G10" s="53">
        <v>38353</v>
      </c>
      <c r="H10" s="52">
        <v>38718</v>
      </c>
      <c r="I10" s="53">
        <v>39083</v>
      </c>
      <c r="J10" s="52">
        <v>39448</v>
      </c>
      <c r="K10" s="53">
        <v>39814</v>
      </c>
      <c r="L10" s="52">
        <v>40179</v>
      </c>
      <c r="M10" s="53">
        <v>40544</v>
      </c>
      <c r="N10" s="52">
        <v>40909</v>
      </c>
      <c r="O10" s="53">
        <v>41275</v>
      </c>
      <c r="P10" s="52">
        <v>41640</v>
      </c>
      <c r="Q10" s="53">
        <v>42005</v>
      </c>
      <c r="R10" s="52">
        <v>42370</v>
      </c>
      <c r="S10" s="52">
        <v>42737</v>
      </c>
      <c r="T10" s="52">
        <v>43103</v>
      </c>
      <c r="U10" s="52">
        <v>43468</v>
      </c>
      <c r="V10" s="52">
        <v>43832</v>
      </c>
      <c r="W10" s="101">
        <v>2021</v>
      </c>
      <c r="X10" s="184">
        <v>2022</v>
      </c>
      <c r="Y10" s="184">
        <v>2023</v>
      </c>
      <c r="Z10" s="184">
        <v>2024</v>
      </c>
      <c r="AA10" s="98" t="s">
        <v>164</v>
      </c>
      <c r="AB10" s="96"/>
    </row>
    <row r="11" spans="1:28" s="60" customFormat="1" ht="15" customHeight="1">
      <c r="A11" s="54" t="s">
        <v>75</v>
      </c>
      <c r="B11" s="55">
        <v>235.54</v>
      </c>
      <c r="C11" s="56">
        <v>216.422</v>
      </c>
      <c r="D11" s="55">
        <v>227.13</v>
      </c>
      <c r="E11" s="55">
        <v>184.06</v>
      </c>
      <c r="F11" s="55">
        <v>221.899</v>
      </c>
      <c r="G11" s="55">
        <v>204.197</v>
      </c>
      <c r="H11" s="55">
        <v>213.56</v>
      </c>
      <c r="I11" s="55">
        <v>215.636</v>
      </c>
      <c r="J11" s="55">
        <v>243.68899999999999</v>
      </c>
      <c r="K11" s="55">
        <v>195.345</v>
      </c>
      <c r="L11" s="55">
        <v>239.19900000000001</v>
      </c>
      <c r="M11" s="55">
        <v>243.29599999999999</v>
      </c>
      <c r="N11" s="55">
        <v>258.57299999999998</v>
      </c>
      <c r="O11" s="55">
        <v>285.07799999999997</v>
      </c>
      <c r="P11" s="57">
        <v>296</v>
      </c>
      <c r="Q11" s="57">
        <v>294</v>
      </c>
      <c r="R11" s="57">
        <v>278</v>
      </c>
      <c r="S11" s="58">
        <v>265</v>
      </c>
      <c r="T11" s="58">
        <v>268</v>
      </c>
      <c r="U11" s="58">
        <v>287</v>
      </c>
      <c r="V11" s="58">
        <v>222</v>
      </c>
      <c r="W11" s="94">
        <v>277.5</v>
      </c>
      <c r="X11" s="109">
        <v>244</v>
      </c>
      <c r="Y11" s="110">
        <v>268</v>
      </c>
      <c r="Z11" s="110">
        <v>213</v>
      </c>
      <c r="AA11" s="99">
        <f>Z11/Y11-1</f>
        <v>-0.20522388059701491</v>
      </c>
      <c r="AB11" s="97"/>
    </row>
    <row r="12" spans="1:28" ht="14.15" customHeight="1">
      <c r="A12" s="54" t="s">
        <v>76</v>
      </c>
      <c r="B12" s="61">
        <v>176.941</v>
      </c>
      <c r="C12" s="62">
        <v>172.572</v>
      </c>
      <c r="D12" s="61">
        <v>187.00700000000001</v>
      </c>
      <c r="E12" s="61">
        <v>184.81800000000001</v>
      </c>
      <c r="F12" s="61">
        <v>217.56299999999999</v>
      </c>
      <c r="G12" s="61">
        <v>229.52</v>
      </c>
      <c r="H12" s="61">
        <v>209.15100000000001</v>
      </c>
      <c r="I12" s="61">
        <v>212.74600000000001</v>
      </c>
      <c r="J12" s="61">
        <v>204.92</v>
      </c>
      <c r="K12" s="61">
        <v>179.42500000000001</v>
      </c>
      <c r="L12" s="61">
        <v>203.59700000000001</v>
      </c>
      <c r="M12" s="61">
        <v>172.60400000000001</v>
      </c>
      <c r="N12" s="61">
        <v>181.43700000000001</v>
      </c>
      <c r="O12" s="61">
        <v>144.184</v>
      </c>
      <c r="P12" s="63">
        <v>113.7</v>
      </c>
      <c r="Q12" s="63">
        <v>129</v>
      </c>
      <c r="R12" s="63">
        <v>149</v>
      </c>
      <c r="S12" s="64">
        <v>142</v>
      </c>
      <c r="T12" s="64">
        <v>139</v>
      </c>
      <c r="U12" s="64">
        <v>88</v>
      </c>
      <c r="V12" s="64">
        <v>85</v>
      </c>
      <c r="W12" s="95">
        <v>95.5</v>
      </c>
      <c r="X12" s="111">
        <v>85.4</v>
      </c>
      <c r="Y12" s="112">
        <v>86</v>
      </c>
      <c r="Z12" s="112">
        <v>76</v>
      </c>
      <c r="AA12" s="100">
        <f>Z12/Y12-1</f>
        <v>-0.11627906976744184</v>
      </c>
      <c r="AB12" s="97"/>
    </row>
    <row r="13" spans="1:28" ht="14.15" customHeight="1">
      <c r="A13" s="65"/>
      <c r="B13" s="66"/>
      <c r="C13" s="66"/>
      <c r="D13" s="66"/>
      <c r="E13" s="66"/>
      <c r="F13" s="66"/>
      <c r="G13" s="66"/>
      <c r="H13" s="66"/>
      <c r="I13" s="66"/>
      <c r="J13" s="66"/>
      <c r="K13" s="66"/>
      <c r="L13" s="66"/>
      <c r="M13" s="66"/>
      <c r="N13" s="66"/>
      <c r="O13" s="66"/>
      <c r="Q13" s="46"/>
      <c r="R13" s="46"/>
      <c r="S13" s="46"/>
      <c r="T13" s="46"/>
      <c r="U13" s="46"/>
      <c r="V13" s="46"/>
      <c r="W13" s="86"/>
      <c r="X13" s="67"/>
      <c r="Y13" s="67"/>
      <c r="Z13" s="67"/>
      <c r="AA13" s="46"/>
    </row>
    <row r="14" spans="1:28" ht="14.15" customHeight="1">
      <c r="A14" s="42" t="s">
        <v>77</v>
      </c>
      <c r="B14" s="67">
        <f t="shared" ref="B14:U14" si="0">B12+B11</f>
        <v>412.48099999999999</v>
      </c>
      <c r="C14" s="68">
        <f t="shared" si="0"/>
        <v>388.99400000000003</v>
      </c>
      <c r="D14" s="67">
        <f t="shared" si="0"/>
        <v>414.137</v>
      </c>
      <c r="E14" s="68">
        <f t="shared" si="0"/>
        <v>368.87800000000004</v>
      </c>
      <c r="F14" s="67">
        <f t="shared" si="0"/>
        <v>439.46199999999999</v>
      </c>
      <c r="G14" s="68">
        <f t="shared" si="0"/>
        <v>433.71699999999998</v>
      </c>
      <c r="H14" s="67">
        <f t="shared" si="0"/>
        <v>422.71100000000001</v>
      </c>
      <c r="I14" s="68">
        <f t="shared" si="0"/>
        <v>428.38200000000001</v>
      </c>
      <c r="J14" s="67">
        <f t="shared" si="0"/>
        <v>448.60899999999998</v>
      </c>
      <c r="K14" s="68">
        <f t="shared" si="0"/>
        <v>374.77</v>
      </c>
      <c r="L14" s="67">
        <f t="shared" si="0"/>
        <v>442.79600000000005</v>
      </c>
      <c r="M14" s="68">
        <f t="shared" si="0"/>
        <v>415.9</v>
      </c>
      <c r="N14" s="67">
        <f t="shared" si="0"/>
        <v>440.01</v>
      </c>
      <c r="O14" s="68">
        <f t="shared" si="0"/>
        <v>429.26199999999994</v>
      </c>
      <c r="P14" s="67">
        <f t="shared" si="0"/>
        <v>409.7</v>
      </c>
      <c r="Q14" s="68">
        <f t="shared" si="0"/>
        <v>423</v>
      </c>
      <c r="R14" s="67">
        <f t="shared" si="0"/>
        <v>427</v>
      </c>
      <c r="S14" s="67">
        <f t="shared" si="0"/>
        <v>407</v>
      </c>
      <c r="T14" s="67">
        <f t="shared" si="0"/>
        <v>407</v>
      </c>
      <c r="U14" s="67">
        <f t="shared" si="0"/>
        <v>375</v>
      </c>
      <c r="V14" s="67">
        <v>307</v>
      </c>
      <c r="W14" s="102">
        <f>W11+W12</f>
        <v>373</v>
      </c>
      <c r="X14" s="67">
        <f>X11+X12</f>
        <v>329.4</v>
      </c>
      <c r="Y14" s="67">
        <f>Y11+Y12</f>
        <v>354</v>
      </c>
      <c r="Z14" s="67">
        <f>Z11+Z12</f>
        <v>289</v>
      </c>
      <c r="AA14" s="103">
        <f>Z14/Y14-1</f>
        <v>-0.18361581920903958</v>
      </c>
      <c r="AB14" s="59"/>
    </row>
    <row r="15" spans="1:28" ht="12" customHeight="1">
      <c r="A15" s="65"/>
      <c r="B15" s="42"/>
      <c r="C15" s="42"/>
      <c r="D15" s="42"/>
      <c r="E15" s="42"/>
      <c r="F15" s="42"/>
      <c r="G15" s="44"/>
      <c r="H15" s="42"/>
      <c r="I15" s="42"/>
      <c r="J15" s="42"/>
      <c r="K15" s="42"/>
      <c r="L15" s="42"/>
      <c r="M15" s="43"/>
      <c r="N15" s="44"/>
      <c r="O15" s="44"/>
      <c r="P15" s="44"/>
      <c r="Q15" s="69"/>
      <c r="R15" s="69"/>
      <c r="S15" s="69"/>
      <c r="T15" s="69"/>
    </row>
    <row r="16" spans="1:28" ht="15" customHeight="1">
      <c r="A16" s="42" t="s">
        <v>163</v>
      </c>
    </row>
    <row r="17" spans="15:21" ht="12" customHeight="1">
      <c r="O17" s="42"/>
    </row>
    <row r="18" spans="15:21" ht="12" customHeight="1">
      <c r="U18" s="70"/>
    </row>
    <row r="19" spans="15:21" ht="12" customHeight="1">
      <c r="U19" s="70"/>
    </row>
    <row r="39" spans="2:22" ht="12" customHeight="1">
      <c r="B39" s="42" t="s">
        <v>162</v>
      </c>
      <c r="G39" s="65"/>
    </row>
    <row r="42" spans="2:22" ht="12" customHeight="1">
      <c r="G42" s="42"/>
    </row>
    <row r="43" spans="2:22" ht="12" customHeight="1">
      <c r="G43" s="42"/>
      <c r="N43" s="71"/>
      <c r="Q43" s="46"/>
      <c r="R43" s="71"/>
      <c r="U43" s="43"/>
      <c r="V43" s="45"/>
    </row>
    <row r="44" spans="2:22" ht="12" customHeight="1">
      <c r="G44" s="42"/>
    </row>
    <row r="46" spans="2:22" ht="12" customHeight="1">
      <c r="G46" s="42"/>
    </row>
    <row r="47" spans="2:22" ht="12" customHeight="1">
      <c r="G47" s="42"/>
    </row>
    <row r="49" spans="1:21" ht="12" customHeight="1">
      <c r="A49" s="71" t="s">
        <v>78</v>
      </c>
      <c r="I49" s="47"/>
      <c r="J49" s="47"/>
      <c r="M49" s="43"/>
      <c r="N49" s="43"/>
      <c r="O49" s="43"/>
      <c r="P49" s="43"/>
    </row>
    <row r="50" spans="1:21" ht="12" customHeight="1">
      <c r="B50" s="72"/>
      <c r="C50" s="51"/>
      <c r="D50" s="51"/>
      <c r="E50" s="51"/>
      <c r="F50" s="51"/>
      <c r="G50" s="51"/>
      <c r="H50" s="51"/>
      <c r="M50" s="43"/>
      <c r="N50" s="43"/>
      <c r="O50" s="43"/>
      <c r="P50" s="43"/>
      <c r="U50" s="43"/>
    </row>
    <row r="51" spans="1:21" ht="32.25" customHeight="1">
      <c r="A51" s="73" t="s">
        <v>74</v>
      </c>
      <c r="B51" s="74">
        <v>2019</v>
      </c>
      <c r="C51" s="74">
        <v>2020</v>
      </c>
      <c r="D51" s="74">
        <v>2021</v>
      </c>
      <c r="E51" s="74">
        <v>2022</v>
      </c>
      <c r="F51" s="104">
        <v>2023</v>
      </c>
      <c r="G51" s="383">
        <v>2024</v>
      </c>
      <c r="M51" s="43"/>
      <c r="N51" s="43"/>
      <c r="O51" s="43"/>
      <c r="P51" s="43"/>
      <c r="U51" s="43"/>
    </row>
    <row r="52" spans="1:21" ht="21" customHeight="1">
      <c r="A52" s="75" t="s">
        <v>2</v>
      </c>
      <c r="B52" s="76">
        <v>87570</v>
      </c>
      <c r="C52" s="76">
        <v>85215</v>
      </c>
      <c r="D52" s="76">
        <v>95522</v>
      </c>
      <c r="E52" s="76">
        <v>85425</v>
      </c>
      <c r="F52" s="105">
        <v>85900</v>
      </c>
      <c r="G52" s="382">
        <v>76080</v>
      </c>
      <c r="M52" s="43"/>
      <c r="N52" s="43"/>
      <c r="O52" s="43"/>
      <c r="P52" s="43"/>
      <c r="U52" s="43"/>
    </row>
    <row r="53" spans="1:21" ht="17.5" customHeight="1">
      <c r="A53" s="75" t="s">
        <v>104</v>
      </c>
      <c r="B53" s="381">
        <v>87926.399999999994</v>
      </c>
      <c r="C53" s="381">
        <v>87926.399999999994</v>
      </c>
      <c r="D53" s="381">
        <v>87926.399999999994</v>
      </c>
      <c r="E53" s="381">
        <v>87926.399999999994</v>
      </c>
      <c r="F53" s="380">
        <v>87926.399999999994</v>
      </c>
      <c r="G53" s="379">
        <v>87926.399999999994</v>
      </c>
      <c r="H53" s="378"/>
      <c r="M53" s="43"/>
      <c r="N53" s="43"/>
      <c r="O53" s="43"/>
      <c r="P53" s="43"/>
      <c r="U53" s="43"/>
    </row>
    <row r="54" spans="1:21" ht="14.15" customHeight="1">
      <c r="A54" s="75"/>
      <c r="B54" s="378"/>
      <c r="C54" s="378"/>
      <c r="D54" s="378"/>
      <c r="E54" s="378"/>
      <c r="F54" s="378"/>
      <c r="G54" s="378"/>
      <c r="H54" s="378"/>
      <c r="I54" s="378"/>
      <c r="J54" s="378"/>
      <c r="K54" s="378"/>
      <c r="L54" s="378"/>
      <c r="M54" s="378"/>
      <c r="N54" s="378"/>
      <c r="O54" s="378"/>
      <c r="Q54" s="378"/>
      <c r="U54" s="43"/>
    </row>
    <row r="55" spans="1:21" ht="14.15" customHeight="1">
      <c r="A55" s="42" t="s">
        <v>162</v>
      </c>
      <c r="B55" s="378"/>
      <c r="C55" s="378"/>
      <c r="D55" s="378"/>
      <c r="E55" s="378"/>
      <c r="F55" s="378"/>
      <c r="G55" s="378"/>
      <c r="H55" s="378"/>
      <c r="I55" s="378"/>
      <c r="J55" s="378"/>
      <c r="K55" s="378"/>
      <c r="L55" s="378"/>
      <c r="M55" s="378"/>
      <c r="N55" s="378"/>
      <c r="O55" s="378"/>
      <c r="Q55" s="378"/>
      <c r="U55" s="43"/>
    </row>
    <row r="56" spans="1:21" ht="14.15" customHeight="1">
      <c r="A56" s="75"/>
      <c r="B56" s="378"/>
      <c r="C56" s="378"/>
      <c r="D56" s="378"/>
      <c r="E56" s="378"/>
      <c r="F56" s="378"/>
      <c r="G56" s="378"/>
      <c r="H56" s="378"/>
      <c r="I56" s="378"/>
      <c r="J56" s="378"/>
      <c r="K56" s="378"/>
      <c r="L56" s="378"/>
      <c r="M56" s="378"/>
      <c r="N56" s="378"/>
      <c r="O56" s="378"/>
      <c r="Q56" s="378"/>
      <c r="U56" s="43"/>
    </row>
    <row r="57" spans="1:21" ht="14.15" customHeight="1">
      <c r="A57" s="75"/>
      <c r="B57" s="378"/>
      <c r="C57" s="378"/>
      <c r="D57" s="378"/>
      <c r="E57" s="378"/>
      <c r="F57" s="378"/>
      <c r="G57" s="378"/>
      <c r="H57" s="378"/>
      <c r="I57" s="378"/>
      <c r="J57" s="378"/>
      <c r="K57" s="378"/>
      <c r="L57" s="378"/>
      <c r="M57" s="378"/>
      <c r="N57" s="378"/>
      <c r="O57" s="378"/>
      <c r="Q57" s="378"/>
      <c r="U57" s="43"/>
    </row>
    <row r="58" spans="1:21" ht="14.15" customHeight="1">
      <c r="A58" s="75"/>
      <c r="B58" s="378"/>
      <c r="C58" s="378"/>
      <c r="D58" s="378"/>
      <c r="E58" s="378"/>
      <c r="F58" s="378"/>
      <c r="G58" s="378"/>
      <c r="H58" s="378"/>
      <c r="I58" s="378"/>
      <c r="J58" s="378"/>
      <c r="K58" s="378"/>
      <c r="L58" s="378"/>
      <c r="M58" s="378"/>
      <c r="N58" s="378"/>
      <c r="O58" s="378"/>
      <c r="Q58" s="378"/>
      <c r="U58" s="43"/>
    </row>
    <row r="59" spans="1:21" ht="14.15" customHeight="1">
      <c r="A59" s="75"/>
      <c r="B59" s="378"/>
      <c r="C59" s="378"/>
      <c r="D59" s="378"/>
      <c r="E59" s="378"/>
      <c r="F59" s="378"/>
      <c r="G59" s="378"/>
      <c r="H59" s="378"/>
      <c r="I59" s="378"/>
      <c r="J59" s="378"/>
      <c r="K59" s="378"/>
      <c r="L59" s="378"/>
      <c r="M59" s="378"/>
      <c r="N59" s="378"/>
      <c r="O59" s="378"/>
      <c r="Q59" s="378"/>
      <c r="U59" s="43"/>
    </row>
    <row r="60" spans="1:21" ht="12" customHeight="1">
      <c r="A60" s="73"/>
      <c r="B60" s="377"/>
      <c r="C60" s="377"/>
      <c r="D60" s="377"/>
      <c r="E60" s="377"/>
      <c r="F60" s="377"/>
      <c r="G60" s="377"/>
      <c r="H60" s="377"/>
      <c r="I60" s="377"/>
      <c r="J60" s="377"/>
      <c r="K60" s="377"/>
      <c r="L60" s="377"/>
      <c r="M60" s="377"/>
      <c r="N60" s="377"/>
      <c r="O60" s="377"/>
      <c r="P60" s="377"/>
      <c r="Q60" s="377"/>
      <c r="U60" s="43"/>
    </row>
    <row r="61" spans="1:21" ht="15" customHeight="1">
      <c r="A61" s="77"/>
      <c r="B61" s="77"/>
      <c r="C61" s="77"/>
      <c r="D61" s="77"/>
      <c r="E61" s="77"/>
      <c r="F61" s="77"/>
      <c r="G61" s="77"/>
      <c r="H61" s="77"/>
      <c r="I61" s="77"/>
      <c r="J61" s="77"/>
      <c r="K61" s="77"/>
      <c r="L61" s="78"/>
      <c r="M61" s="43"/>
      <c r="Q61" s="46"/>
    </row>
    <row r="62" spans="1:21" ht="12" customHeight="1">
      <c r="B62" s="79"/>
      <c r="C62" s="79"/>
      <c r="D62" s="79"/>
      <c r="E62" s="79"/>
      <c r="F62" s="79"/>
      <c r="G62" s="79"/>
      <c r="H62" s="79"/>
      <c r="I62" s="79"/>
      <c r="J62" s="79"/>
      <c r="K62" s="78"/>
    </row>
  </sheetData>
  <sheetProtection selectLockedCells="1" selectUnlockedCells="1"/>
  <hyperlinks>
    <hyperlink ref="X1" location="'Sommaire&amp;Méthodo'!A1" display="Retour Sommaire"/>
  </hyperlink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Sommaire&amp;Méthodo</vt:lpstr>
      <vt:lpstr>Calendrier_Estim_production</vt:lpstr>
      <vt:lpstr>GC_Estim1_05_SURF_RDT_24_25</vt:lpstr>
      <vt:lpstr>GC_Estim1_05_SURF_24_25</vt:lpstr>
      <vt:lpstr>Cotations_cereales </vt:lpstr>
      <vt:lpstr>Cotations_oleoproteagineux</vt:lpstr>
      <vt:lpstr>Evol.sole-régionale_Blés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JUVENEL</dc:creator>
  <cp:lastModifiedBy>Utilisateur Windows</cp:lastModifiedBy>
  <cp:revision>1</cp:revision>
  <cp:lastPrinted>2025-01-07T16:24:25Z</cp:lastPrinted>
  <dcterms:created xsi:type="dcterms:W3CDTF">2022-12-06T11:37:04Z</dcterms:created>
  <dcterms:modified xsi:type="dcterms:W3CDTF">2025-05-12T10:45:29Z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11.5606</vt:lpwstr>
  </property>
</Properties>
</file>