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A:\02-politiques_publiques\13-connaissances_statistiques\06-suivi_conjoncturel\05-grandes cultures\2025\publi\avril_2025\"/>
    </mc:Choice>
  </mc:AlternateContent>
  <bookViews>
    <workbookView xWindow="0" yWindow="0" windowWidth="12930" windowHeight="3290" tabRatio="900" activeTab="2"/>
  </bookViews>
  <sheets>
    <sheet name="Sommaire&amp;Méthodo" sheetId="17" r:id="rId1"/>
    <sheet name="Calendrier_Estim_production" sheetId="2" r:id="rId2"/>
    <sheet name="GC_Estim1_04_SURF_RDT_24_25" sheetId="11" r:id="rId3"/>
    <sheet name="GC_Estim1_04_SURF_24_25" sheetId="16" r:id="rId4"/>
    <sheet name="Cotations_cereales" sheetId="9" r:id="rId5"/>
    <sheet name="Cotations_oleoproteagineux" sheetId="10" r:id="rId6"/>
    <sheet name="Evol.sole-régionale_Blés" sheetId="7" r:id="rId7"/>
  </sheets>
  <calcPr calcId="162913"/>
  <customWorkbookViews>
    <customWorkbookView name="Utilisateur Windows - Affichage personnalisé" guid="{ED3D59C6-95D8-425D-B182-A385DC662969}" mergeInterval="0" personalView="1" maximized="1" xWindow="-2109" yWindow="-193" windowWidth="2118" windowHeight="1293" tabRatio="500" activeSheetId="4" showComments="commIndAndComment"/>
  </customWorkbookViews>
</workbook>
</file>

<file path=xl/calcChain.xml><?xml version="1.0" encoding="utf-8"?>
<calcChain xmlns="http://schemas.openxmlformats.org/spreadsheetml/2006/main">
  <c r="S59" i="11" l="1"/>
  <c r="Q84" i="16" l="1"/>
  <c r="Q23" i="16"/>
  <c r="Q92" i="16" l="1"/>
  <c r="P31" i="11" l="1"/>
  <c r="S31" i="11" s="1"/>
  <c r="P27" i="11"/>
  <c r="S27" i="11" s="1"/>
  <c r="P21" i="11"/>
  <c r="S21" i="11" s="1"/>
  <c r="P17" i="11"/>
  <c r="S17" i="11" s="1"/>
  <c r="Q60" i="16"/>
  <c r="Q59" i="16"/>
  <c r="Q58" i="16"/>
  <c r="Q31" i="11" l="1"/>
  <c r="R31" i="11"/>
  <c r="Q27" i="11"/>
  <c r="R27" i="11"/>
  <c r="R21" i="11"/>
  <c r="Q21" i="11"/>
  <c r="Q17" i="11"/>
  <c r="R17" i="11"/>
  <c r="H35" i="11"/>
  <c r="I35" i="11"/>
  <c r="C35" i="11"/>
  <c r="U35" i="11"/>
  <c r="D35" i="11"/>
  <c r="O35" i="11" l="1"/>
  <c r="N35" i="11"/>
  <c r="M35" i="11"/>
  <c r="L35" i="11"/>
  <c r="K35" i="11"/>
  <c r="J35" i="11"/>
  <c r="G35" i="11"/>
  <c r="F35" i="11"/>
  <c r="E35" i="11"/>
  <c r="E34" i="10" l="1"/>
  <c r="E35" i="10"/>
  <c r="E36" i="10"/>
  <c r="E16" i="10"/>
  <c r="E17" i="10"/>
  <c r="E18" i="10"/>
  <c r="E17" i="9"/>
  <c r="E18" i="9"/>
  <c r="E19" i="9"/>
  <c r="E20" i="9"/>
  <c r="E37" i="9"/>
  <c r="E38" i="9"/>
  <c r="E39" i="9"/>
  <c r="E40" i="9"/>
  <c r="E56" i="9"/>
  <c r="E57" i="9"/>
  <c r="E58" i="9"/>
  <c r="E59" i="9"/>
  <c r="O45" i="11" l="1"/>
  <c r="N45" i="11"/>
  <c r="M45" i="11"/>
  <c r="L45" i="11"/>
  <c r="K45" i="11"/>
  <c r="J45" i="11"/>
  <c r="I45" i="11"/>
  <c r="H45" i="11"/>
  <c r="G45" i="11"/>
  <c r="F45" i="11"/>
  <c r="E45" i="11"/>
  <c r="D45" i="11"/>
  <c r="C45" i="11"/>
  <c r="AA12" i="7"/>
  <c r="AA11" i="7"/>
  <c r="Z14" i="7"/>
  <c r="U42" i="11"/>
  <c r="O59" i="11"/>
  <c r="N59" i="11"/>
  <c r="M59" i="11"/>
  <c r="L59" i="11"/>
  <c r="K59" i="11"/>
  <c r="J59" i="11"/>
  <c r="I59" i="11"/>
  <c r="H59" i="11"/>
  <c r="G59" i="11"/>
  <c r="F59" i="11"/>
  <c r="E59" i="11"/>
  <c r="D59" i="11"/>
  <c r="C59" i="11"/>
  <c r="X59" i="11"/>
  <c r="X54" i="11"/>
  <c r="X42" i="11"/>
  <c r="Q95" i="16" l="1"/>
  <c r="Q94" i="16"/>
  <c r="Q93" i="16"/>
  <c r="Q88" i="16"/>
  <c r="Q87" i="16"/>
  <c r="Q86" i="16"/>
  <c r="Q81" i="16"/>
  <c r="Q80" i="16"/>
  <c r="Q79" i="16"/>
  <c r="Q78" i="16"/>
  <c r="Q74" i="16"/>
  <c r="Q73" i="16"/>
  <c r="Q72" i="16"/>
  <c r="Q67" i="16"/>
  <c r="Q66" i="16"/>
  <c r="Q65" i="16"/>
  <c r="Q53" i="16"/>
  <c r="Q52" i="16"/>
  <c r="Q51" i="16"/>
  <c r="Q46" i="16"/>
  <c r="Q45" i="16"/>
  <c r="Q44" i="16"/>
  <c r="Q39" i="16"/>
  <c r="Q42" i="16" s="1"/>
  <c r="Q38" i="16"/>
  <c r="Q37" i="16"/>
  <c r="Q36" i="16"/>
  <c r="Q32" i="16"/>
  <c r="Q31" i="16"/>
  <c r="Q30" i="16"/>
  <c r="Q29" i="16"/>
  <c r="Q25" i="16"/>
  <c r="Q28" i="16" s="1"/>
  <c r="Q24" i="16"/>
  <c r="Q27" i="16" s="1"/>
  <c r="Q26" i="16"/>
  <c r="Q22" i="16"/>
  <c r="Q18" i="16"/>
  <c r="Q17" i="16"/>
  <c r="Q16" i="16"/>
  <c r="Q15" i="16"/>
  <c r="Q41" i="16" l="1"/>
  <c r="Q19" i="16"/>
  <c r="Q34" i="16"/>
  <c r="Q82" i="16"/>
  <c r="Q83" i="16"/>
  <c r="Q20" i="16"/>
  <c r="Q35" i="16"/>
  <c r="Q21" i="16"/>
  <c r="Q33" i="16"/>
  <c r="Q40" i="16"/>
  <c r="Y35" i="11"/>
  <c r="X35" i="11"/>
  <c r="W35" i="11"/>
  <c r="V35" i="11"/>
  <c r="X45" i="11" l="1"/>
  <c r="X60" i="11"/>
  <c r="P57" i="11"/>
  <c r="R57" i="11" s="1"/>
  <c r="P55" i="11"/>
  <c r="P59" i="11" s="1"/>
  <c r="R59" i="11" l="1"/>
  <c r="Q55" i="11"/>
  <c r="R55" i="11"/>
  <c r="Q57" i="11"/>
  <c r="S57" i="11"/>
  <c r="S55" i="11"/>
  <c r="C54" i="11" l="1"/>
  <c r="C60" i="11" s="1"/>
  <c r="D54" i="11"/>
  <c r="E54" i="11"/>
  <c r="E60" i="11" s="1"/>
  <c r="F54" i="11"/>
  <c r="F60" i="11" s="1"/>
  <c r="G54" i="11"/>
  <c r="H54" i="11"/>
  <c r="I54" i="11"/>
  <c r="J54" i="11"/>
  <c r="K54" i="11"/>
  <c r="L54" i="11"/>
  <c r="M54" i="11"/>
  <c r="M60" i="11" s="1"/>
  <c r="N54" i="11"/>
  <c r="N60" i="11" s="1"/>
  <c r="O54" i="11"/>
  <c r="O60" i="11" s="1"/>
  <c r="P29" i="11"/>
  <c r="Q29" i="11" l="1"/>
  <c r="R29" i="11"/>
  <c r="S29" i="11"/>
  <c r="G60" i="11"/>
  <c r="D60" i="11"/>
  <c r="H60" i="11"/>
  <c r="L60" i="11"/>
  <c r="J60" i="11"/>
  <c r="I60" i="11"/>
  <c r="K60" i="11"/>
  <c r="Q19" i="11" l="1"/>
  <c r="P19" i="11"/>
  <c r="P15" i="11"/>
  <c r="R15" i="11" l="1"/>
  <c r="S15" i="11"/>
  <c r="Q15" i="11"/>
  <c r="S19" i="11"/>
  <c r="R19" i="11"/>
  <c r="P48" i="11"/>
  <c r="R48" i="11" s="1"/>
  <c r="V54" i="11" l="1"/>
  <c r="W54" i="11"/>
  <c r="Y54" i="11"/>
  <c r="U54" i="11"/>
  <c r="U59" i="11" l="1"/>
  <c r="Q59" i="11" s="1"/>
  <c r="U60" i="11" l="1"/>
  <c r="V42" i="11"/>
  <c r="W42" i="11"/>
  <c r="Y42" i="11"/>
  <c r="Y45" i="11" l="1"/>
  <c r="W45" i="11"/>
  <c r="V45" i="11"/>
  <c r="U45" i="11"/>
  <c r="E33" i="10" l="1"/>
  <c r="E32" i="10"/>
  <c r="E31" i="10"/>
  <c r="E30" i="10"/>
  <c r="E29" i="10"/>
  <c r="E15" i="10"/>
  <c r="E14" i="10"/>
  <c r="E13" i="10"/>
  <c r="E12" i="10"/>
  <c r="E11" i="10"/>
  <c r="E55" i="9"/>
  <c r="E54" i="9"/>
  <c r="E53" i="9"/>
  <c r="E52" i="9"/>
  <c r="E51" i="9"/>
  <c r="E36" i="9"/>
  <c r="E35" i="9"/>
  <c r="E34" i="9"/>
  <c r="E33" i="9"/>
  <c r="E32" i="9"/>
  <c r="E16" i="9"/>
  <c r="E15" i="9"/>
  <c r="E14" i="9"/>
  <c r="E13" i="9"/>
  <c r="P23" i="11" l="1"/>
  <c r="Q23" i="11" s="1"/>
  <c r="P25" i="11"/>
  <c r="P33" i="11"/>
  <c r="P35" i="11" s="1"/>
  <c r="S48" i="11"/>
  <c r="V59" i="11"/>
  <c r="V60" i="11" s="1"/>
  <c r="W59" i="11"/>
  <c r="W60" i="11" s="1"/>
  <c r="Y59" i="11"/>
  <c r="Y60" i="11" l="1"/>
  <c r="Q25" i="11"/>
  <c r="R25" i="11"/>
  <c r="Q33" i="11"/>
  <c r="R33" i="11"/>
  <c r="S23" i="11"/>
  <c r="R23" i="11"/>
  <c r="S25" i="11"/>
  <c r="Q48" i="11"/>
  <c r="S33" i="11"/>
  <c r="R35" i="11" l="1"/>
  <c r="Q35" i="11"/>
  <c r="S35" i="11"/>
  <c r="Y14" i="7"/>
  <c r="AA14" i="7" s="1"/>
  <c r="X14" i="7" l="1"/>
  <c r="W14" i="7" l="1"/>
  <c r="U14" i="7"/>
  <c r="T14" i="7"/>
  <c r="S14" i="7"/>
  <c r="R14" i="7"/>
  <c r="Q14" i="7"/>
  <c r="P14" i="7"/>
  <c r="O14" i="7"/>
  <c r="N14" i="7"/>
  <c r="M14" i="7"/>
  <c r="L14" i="7"/>
  <c r="K14" i="7"/>
  <c r="J14" i="7"/>
  <c r="I14" i="7"/>
  <c r="H14" i="7"/>
  <c r="G14" i="7"/>
  <c r="F14" i="7"/>
  <c r="E14" i="7"/>
  <c r="D14" i="7"/>
  <c r="C14" i="7"/>
  <c r="B14" i="7"/>
</calcChain>
</file>

<file path=xl/sharedStrings.xml><?xml version="1.0" encoding="utf-8"?>
<sst xmlns="http://schemas.openxmlformats.org/spreadsheetml/2006/main" count="397" uniqueCount="166">
  <si>
    <t>Evolution de la sole régionale des blés</t>
  </si>
  <si>
    <t>Calendrier de parution des informations Grandes cultures</t>
  </si>
  <si>
    <t>Surface</t>
  </si>
  <si>
    <t>Surface et production</t>
  </si>
  <si>
    <t>Déc</t>
  </si>
  <si>
    <t>Janv</t>
  </si>
  <si>
    <t>Fév</t>
  </si>
  <si>
    <t>Mars</t>
  </si>
  <si>
    <t>Avril</t>
  </si>
  <si>
    <t>Mai</t>
  </si>
  <si>
    <t>Juin</t>
  </si>
  <si>
    <t>Juillet</t>
  </si>
  <si>
    <t>Août</t>
  </si>
  <si>
    <t>Sept</t>
  </si>
  <si>
    <t>Oct</t>
  </si>
  <si>
    <t>Nov</t>
  </si>
  <si>
    <t>Blé tendre d'hiver</t>
  </si>
  <si>
    <t>Blé tendre de printemps</t>
  </si>
  <si>
    <t>Blé dur d'hiver</t>
  </si>
  <si>
    <t>Blé dur de printemps</t>
  </si>
  <si>
    <t>Orge, escourgeon d'hiver</t>
  </si>
  <si>
    <t>Orge, esc.de printemps</t>
  </si>
  <si>
    <t>Avoine d'hiver</t>
  </si>
  <si>
    <t>Avoine de printemps</t>
  </si>
  <si>
    <t>Seigle</t>
  </si>
  <si>
    <t>Triticale</t>
  </si>
  <si>
    <t>Maïs</t>
  </si>
  <si>
    <t>Sorgho</t>
  </si>
  <si>
    <t>Colza d'hiver</t>
  </si>
  <si>
    <t>Colza de printemps</t>
  </si>
  <si>
    <t>Tournesol</t>
  </si>
  <si>
    <t>Soja</t>
  </si>
  <si>
    <t>Féveroles</t>
  </si>
  <si>
    <t>Pois secs</t>
  </si>
  <si>
    <t>Lupin doux</t>
  </si>
  <si>
    <t>Betteraves</t>
  </si>
  <si>
    <t>Pommes de terre</t>
  </si>
  <si>
    <t>Jachère agronomique</t>
  </si>
  <si>
    <t>Source : Agreste - situation mensuelle grandes cultures</t>
  </si>
  <si>
    <t>Ariège</t>
  </si>
  <si>
    <t>Aveyron</t>
  </si>
  <si>
    <t>Haute-Garonne</t>
  </si>
  <si>
    <t>Gers</t>
  </si>
  <si>
    <t>Lot</t>
  </si>
  <si>
    <t>Hautes-Pyrénées</t>
  </si>
  <si>
    <t>Tarn</t>
  </si>
  <si>
    <t>Tarn-et-Garonne</t>
  </si>
  <si>
    <t>Aude</t>
  </si>
  <si>
    <t>Gard</t>
  </si>
  <si>
    <t>Hérault</t>
  </si>
  <si>
    <t>Total Occitanie</t>
  </si>
  <si>
    <t>Bassin Midi-pyrénées</t>
  </si>
  <si>
    <t>Bassin Languedoc-Roussillon</t>
  </si>
  <si>
    <t>(1) : Surfaces issues des estimations précoces de production</t>
  </si>
  <si>
    <t>Evolution des cotations des céréales, marché France métropolitaine, base juillet</t>
  </si>
  <si>
    <t>Evolution des cotations de blé tendre, rendu Rouen (base juillet)</t>
  </si>
  <si>
    <t>juil</t>
  </si>
  <si>
    <t>aout</t>
  </si>
  <si>
    <t>sept</t>
  </si>
  <si>
    <t>oct</t>
  </si>
  <si>
    <t>nov</t>
  </si>
  <si>
    <t>déc</t>
  </si>
  <si>
    <t>janv</t>
  </si>
  <si>
    <t>fév</t>
  </si>
  <si>
    <t>mars</t>
  </si>
  <si>
    <t>avril</t>
  </si>
  <si>
    <t>mai</t>
  </si>
  <si>
    <t>juin</t>
  </si>
  <si>
    <t>Euro/
Tonne</t>
  </si>
  <si>
    <t>Evolution des cotations de maïs, FOB Atlantique (base juillet)</t>
  </si>
  <si>
    <t>Euro/
Tonnes</t>
  </si>
  <si>
    <t>Evolution des cotations de Colza, rendu Rouen</t>
  </si>
  <si>
    <t>Evolution des cotations de Tournesol, rendu Bordeaux</t>
  </si>
  <si>
    <t>Evolution des surfaces de blé Occitanie  depuis 2000 (1000 ha)</t>
  </si>
  <si>
    <t>Année</t>
  </si>
  <si>
    <t>Blé tendre</t>
  </si>
  <si>
    <t>Blé dur</t>
  </si>
  <si>
    <t>Total sole blé</t>
  </si>
  <si>
    <t>Evolution des surfaces de blé dur Occitanie (1000 ha)</t>
  </si>
  <si>
    <t>Unités : ha, qx/ha, %</t>
  </si>
  <si>
    <t>2023-2024</t>
  </si>
  <si>
    <t>juillet</t>
  </si>
  <si>
    <t>OCCITANIE</t>
  </si>
  <si>
    <t>Unités : ha, Qx/ha</t>
  </si>
  <si>
    <r>
      <rPr>
        <b/>
        <sz val="9"/>
        <rFont val="Marianne"/>
        <family val="3"/>
      </rPr>
      <t xml:space="preserve">Cultures </t>
    </r>
    <r>
      <rPr>
        <sz val="9"/>
        <rFont val="Marianne"/>
        <family val="3"/>
      </rPr>
      <t>(1)</t>
    </r>
  </si>
  <si>
    <r>
      <rPr>
        <b/>
        <sz val="9"/>
        <rFont val="Marianne"/>
        <family val="3"/>
      </rPr>
      <t xml:space="preserve"> S</t>
    </r>
    <r>
      <rPr>
        <sz val="9"/>
        <rFont val="Marianne"/>
        <family val="3"/>
      </rPr>
      <t>eigle</t>
    </r>
  </si>
  <si>
    <r>
      <rPr>
        <sz val="9"/>
        <rFont val="Marianne"/>
        <family val="3"/>
      </rPr>
      <t xml:space="preserve"> </t>
    </r>
    <r>
      <rPr>
        <b/>
        <sz val="9"/>
        <rFont val="Marianne"/>
        <family val="3"/>
      </rPr>
      <t>O</t>
    </r>
    <r>
      <rPr>
        <sz val="9"/>
        <rFont val="Marianne"/>
        <family val="3"/>
      </rPr>
      <t>rge et 
escourgeon d'hiver</t>
    </r>
  </si>
  <si>
    <r>
      <rPr>
        <sz val="9"/>
        <rFont val="Marianne"/>
        <family val="3"/>
      </rPr>
      <t xml:space="preserve"> </t>
    </r>
    <r>
      <rPr>
        <b/>
        <sz val="9"/>
        <rFont val="Marianne"/>
        <family val="3"/>
      </rPr>
      <t>O</t>
    </r>
    <r>
      <rPr>
        <sz val="9"/>
        <rFont val="Marianne"/>
        <family val="3"/>
      </rPr>
      <t>rge et 
escourgeon de printemps</t>
    </r>
  </si>
  <si>
    <r>
      <rPr>
        <b/>
        <sz val="9"/>
        <rFont val="Marianne"/>
        <family val="3"/>
      </rPr>
      <t xml:space="preserve"> T</t>
    </r>
    <r>
      <rPr>
        <sz val="9"/>
        <rFont val="Marianne"/>
        <family val="3"/>
      </rPr>
      <t>riticale</t>
    </r>
  </si>
  <si>
    <r>
      <rPr>
        <sz val="9"/>
        <rFont val="Marianne"/>
        <family val="3"/>
      </rPr>
      <t xml:space="preserve"> </t>
    </r>
    <r>
      <rPr>
        <b/>
        <sz val="9"/>
        <rFont val="Marianne"/>
        <family val="3"/>
      </rPr>
      <t>M</t>
    </r>
    <r>
      <rPr>
        <sz val="9"/>
        <rFont val="Marianne"/>
        <family val="3"/>
      </rPr>
      <t>aïs grain irrigué</t>
    </r>
  </si>
  <si>
    <r>
      <rPr>
        <sz val="9"/>
        <rFont val="Marianne"/>
        <family val="3"/>
      </rPr>
      <t xml:space="preserve"> </t>
    </r>
    <r>
      <rPr>
        <b/>
        <sz val="9"/>
        <rFont val="Marianne"/>
        <family val="3"/>
      </rPr>
      <t>M</t>
    </r>
    <r>
      <rPr>
        <sz val="9"/>
        <rFont val="Marianne"/>
        <family val="3"/>
      </rPr>
      <t>aïs grain en sec</t>
    </r>
  </si>
  <si>
    <r>
      <rPr>
        <sz val="9"/>
        <rFont val="Marianne"/>
        <family val="3"/>
      </rPr>
      <t xml:space="preserve"> </t>
    </r>
    <r>
      <rPr>
        <b/>
        <sz val="9"/>
        <rFont val="Marianne"/>
        <family val="3"/>
      </rPr>
      <t>M</t>
    </r>
    <r>
      <rPr>
        <sz val="9"/>
        <rFont val="Marianne"/>
        <family val="3"/>
      </rPr>
      <t>aïs semence</t>
    </r>
  </si>
  <si>
    <r>
      <rPr>
        <sz val="9"/>
        <rFont val="Marianne"/>
        <family val="3"/>
      </rPr>
      <t xml:space="preserve"> </t>
    </r>
    <r>
      <rPr>
        <b/>
        <sz val="9"/>
        <rFont val="Marianne"/>
        <family val="3"/>
      </rPr>
      <t>S</t>
    </r>
    <r>
      <rPr>
        <sz val="9"/>
        <rFont val="Marianne"/>
        <family val="3"/>
      </rPr>
      <t>orgho grain</t>
    </r>
  </si>
  <si>
    <r>
      <rPr>
        <b/>
        <sz val="9"/>
        <rFont val="Marianne"/>
        <family val="3"/>
      </rPr>
      <t xml:space="preserve"> T</t>
    </r>
    <r>
      <rPr>
        <sz val="9"/>
        <rFont val="Marianne"/>
        <family val="3"/>
      </rPr>
      <t>ournesol</t>
    </r>
  </si>
  <si>
    <r>
      <rPr>
        <b/>
        <sz val="9"/>
        <rFont val="Marianne"/>
        <family val="3"/>
      </rPr>
      <t xml:space="preserve"> S</t>
    </r>
    <r>
      <rPr>
        <sz val="9"/>
        <rFont val="Marianne"/>
        <family val="3"/>
      </rPr>
      <t>oja</t>
    </r>
  </si>
  <si>
    <r>
      <rPr>
        <sz val="9"/>
        <rFont val="Marianne"/>
        <family val="3"/>
      </rPr>
      <t xml:space="preserve"> </t>
    </r>
    <r>
      <rPr>
        <b/>
        <sz val="9"/>
        <rFont val="Marianne"/>
        <family val="3"/>
      </rPr>
      <t>F</t>
    </r>
    <r>
      <rPr>
        <sz val="9"/>
        <rFont val="Marianne"/>
        <family val="3"/>
      </rPr>
      <t>éveroles</t>
    </r>
  </si>
  <si>
    <r>
      <rPr>
        <sz val="9"/>
        <rFont val="Marianne"/>
        <family val="3"/>
      </rPr>
      <t xml:space="preserve"> </t>
    </r>
    <r>
      <rPr>
        <b/>
        <sz val="9"/>
        <rFont val="Marianne"/>
        <family val="3"/>
      </rPr>
      <t>P</t>
    </r>
    <r>
      <rPr>
        <sz val="9"/>
        <rFont val="Marianne"/>
        <family val="3"/>
      </rPr>
      <t>ois  protéagineux</t>
    </r>
  </si>
  <si>
    <r>
      <rPr>
        <sz val="9"/>
        <rFont val="Marianne"/>
        <family val="3"/>
      </rPr>
      <t xml:space="preserve"> </t>
    </r>
    <r>
      <rPr>
        <b/>
        <sz val="9"/>
        <rFont val="Marianne"/>
        <family val="3"/>
      </rPr>
      <t>M</t>
    </r>
    <r>
      <rPr>
        <sz val="9"/>
        <rFont val="Marianne"/>
        <family val="3"/>
      </rPr>
      <t>aïs fourrage et ensilage</t>
    </r>
  </si>
  <si>
    <t xml:space="preserve">Rendement </t>
  </si>
  <si>
    <t>Total céréales à paille</t>
  </si>
  <si>
    <t>Total Maïs (hors fourrage)</t>
  </si>
  <si>
    <t>Total Protéagineux</t>
  </si>
  <si>
    <t>Evol/2024</t>
  </si>
  <si>
    <r>
      <t xml:space="preserve"> C</t>
    </r>
    <r>
      <rPr>
        <sz val="9"/>
        <rFont val="Marianne"/>
        <family val="3"/>
      </rPr>
      <t>olza (et navette) d'hiver</t>
    </r>
  </si>
  <si>
    <t>Moyenne 2019-2023</t>
  </si>
  <si>
    <t>2024-2025</t>
  </si>
  <si>
    <t>Evol. 2023/2024</t>
  </si>
  <si>
    <t>source : FranceAgriMer</t>
  </si>
  <si>
    <t>source : Agreste</t>
  </si>
  <si>
    <t>Campagne de production 2025 (estimations précoces de production)</t>
  </si>
  <si>
    <t>Riz</t>
  </si>
  <si>
    <t xml:space="preserve">(2) : Évolutions des surfaces en % calculées par comparaison aux estimations Agreste de la campagne précédente - SAA </t>
  </si>
  <si>
    <t xml:space="preserve">(3) : Évolutions des surfaces et rendements (respectivement  en % et en Qx/ha) calculés par comparaison aux estimations moyennes des 5 dernières campagnes - Agreste  - SAA </t>
  </si>
  <si>
    <t>Evolution des cotations de blé dur, FOB Port-la-nouvelle (base juillet)</t>
  </si>
  <si>
    <t xml:space="preserve">Unités : ha, qx/ha, % </t>
  </si>
  <si>
    <t>Lozère</t>
  </si>
  <si>
    <t>Pyrénées-Orientales</t>
  </si>
  <si>
    <t>Grandes cultures : SAA 2024</t>
  </si>
  <si>
    <r>
      <rPr>
        <sz val="9"/>
        <rFont val="Marianne"/>
        <family val="3"/>
      </rPr>
      <t xml:space="preserve"> </t>
    </r>
    <r>
      <rPr>
        <b/>
        <sz val="9"/>
        <rFont val="Marianne"/>
        <family val="3"/>
      </rPr>
      <t>B</t>
    </r>
    <r>
      <rPr>
        <sz val="9"/>
        <rFont val="Marianne"/>
        <family val="3"/>
      </rPr>
      <t>lé tendre  d'hiver</t>
    </r>
  </si>
  <si>
    <r>
      <rPr>
        <sz val="9"/>
        <rFont val="Marianne"/>
        <family val="3"/>
      </rPr>
      <t xml:space="preserve"> </t>
    </r>
    <r>
      <rPr>
        <b/>
        <sz val="9"/>
        <rFont val="Marianne"/>
        <family val="3"/>
      </rPr>
      <t>B</t>
    </r>
    <r>
      <rPr>
        <sz val="9"/>
        <rFont val="Marianne"/>
        <family val="3"/>
      </rPr>
      <t>lé tendre de printemps</t>
    </r>
  </si>
  <si>
    <r>
      <rPr>
        <b/>
        <sz val="9"/>
        <rFont val="Marianne"/>
        <family val="3"/>
      </rPr>
      <t xml:space="preserve"> B</t>
    </r>
    <r>
      <rPr>
        <sz val="9"/>
        <rFont val="Marianne"/>
        <family val="3"/>
      </rPr>
      <t>lé dur d'hiver</t>
    </r>
  </si>
  <si>
    <r>
      <rPr>
        <b/>
        <sz val="9"/>
        <rFont val="Marianne"/>
        <family val="3"/>
      </rPr>
      <t xml:space="preserve"> B</t>
    </r>
    <r>
      <rPr>
        <sz val="9"/>
        <rFont val="Marianne"/>
        <family val="3"/>
      </rPr>
      <t>lé dur de printemps</t>
    </r>
  </si>
  <si>
    <r>
      <rPr>
        <sz val="9"/>
        <rFont val="Marianne"/>
        <family val="3"/>
      </rPr>
      <t xml:space="preserve"> </t>
    </r>
    <r>
      <rPr>
        <b/>
        <sz val="9"/>
        <rFont val="Marianne"/>
        <family val="3"/>
      </rPr>
      <t>A</t>
    </r>
    <r>
      <rPr>
        <sz val="9"/>
        <rFont val="Marianne"/>
        <family val="3"/>
      </rPr>
      <t>voine d'hiver</t>
    </r>
  </si>
  <si>
    <r>
      <rPr>
        <b/>
        <sz val="9"/>
        <rFont val="Marianne"/>
        <family val="3"/>
      </rPr>
      <t xml:space="preserve"> C</t>
    </r>
    <r>
      <rPr>
        <sz val="9"/>
        <rFont val="Marianne"/>
        <family val="3"/>
      </rPr>
      <t>olza (et navette)</t>
    </r>
    <r>
      <rPr>
        <sz val="9"/>
        <color rgb="FFFF0000"/>
        <rFont val="Marianne"/>
        <family val="3"/>
      </rPr>
      <t xml:space="preserve"> hiver</t>
    </r>
  </si>
  <si>
    <r>
      <t>R</t>
    </r>
    <r>
      <rPr>
        <sz val="9"/>
        <color rgb="FF000000"/>
        <rFont val="Marianne"/>
        <family val="3"/>
      </rPr>
      <t>iz</t>
    </r>
  </si>
  <si>
    <t>Sommaire</t>
  </si>
  <si>
    <t>Retour Sommaire</t>
  </si>
  <si>
    <r>
      <t>M</t>
    </r>
    <r>
      <rPr>
        <sz val="9"/>
        <rFont val="Marianne"/>
        <family val="3"/>
      </rPr>
      <t>aïs Grain</t>
    </r>
  </si>
  <si>
    <t>Evol/moyenne quinquennale</t>
  </si>
  <si>
    <t>Evol/moyenne décennale</t>
  </si>
  <si>
    <t>Moyen quinquennal</t>
  </si>
  <si>
    <t>Moyen décennal</t>
  </si>
  <si>
    <t>2024 (1)</t>
  </si>
  <si>
    <t>Total Oléagineux</t>
  </si>
  <si>
    <t>Total Céréales (hors riz)</t>
  </si>
  <si>
    <t>rendement/surface non disponible à ce stade</t>
  </si>
  <si>
    <t>surface non disponible à ce stade</t>
  </si>
  <si>
    <t>SURFACE</t>
  </si>
  <si>
    <r>
      <rPr>
        <sz val="9"/>
        <rFont val="Marianne"/>
        <family val="3"/>
      </rPr>
      <t xml:space="preserve"> </t>
    </r>
    <r>
      <rPr>
        <b/>
        <sz val="9"/>
        <rFont val="Marianne"/>
        <family val="3"/>
      </rPr>
      <t>A</t>
    </r>
    <r>
      <rPr>
        <sz val="9"/>
        <rFont val="Marianne"/>
        <family val="3"/>
      </rPr>
      <t>voine de printemps</t>
    </r>
  </si>
  <si>
    <r>
      <rPr>
        <sz val="9"/>
        <rFont val="Marianne"/>
        <family val="3"/>
      </rPr>
      <t xml:space="preserve"> </t>
    </r>
    <r>
      <rPr>
        <b/>
        <sz val="9"/>
        <rFont val="Marianne"/>
        <family val="3"/>
      </rPr>
      <t>B</t>
    </r>
    <r>
      <rPr>
        <sz val="9"/>
        <rFont val="Marianne"/>
        <family val="3"/>
      </rPr>
      <t>lé tendre  et épeautre</t>
    </r>
  </si>
  <si>
    <r>
      <t xml:space="preserve"> B</t>
    </r>
    <r>
      <rPr>
        <sz val="9"/>
        <rFont val="Marianne"/>
        <family val="3"/>
      </rPr>
      <t xml:space="preserve">lé dur </t>
    </r>
  </si>
  <si>
    <t>Estimation 2025</t>
  </si>
  <si>
    <t xml:space="preserve">surface </t>
  </si>
  <si>
    <t xml:space="preserve">(4) : Évolutions des surfaces et rendements (respectivement  en % et en Qx/ha) calculés par comparaison aux estimations moyennes des 10 dernières campagnes - Agreste  - SAA </t>
  </si>
  <si>
    <r>
      <t>Total COP</t>
    </r>
    <r>
      <rPr>
        <b/>
        <i/>
        <sz val="9"/>
        <rFont val="Marianne"/>
        <family val="3"/>
      </rPr>
      <t xml:space="preserve"> (hors maïs fourrage, autres céréales, mélanges et légumes secs</t>
    </r>
    <r>
      <rPr>
        <b/>
        <sz val="9"/>
        <rFont val="Marianne"/>
        <family val="3"/>
      </rPr>
      <t>)</t>
    </r>
  </si>
  <si>
    <t xml:space="preserve">Pour plus de détail, consultez l'information rapide nationale de conjoncture sous agreste </t>
  </si>
  <si>
    <t>Moyenne 2020-2024 Occitanie quinquennale</t>
  </si>
  <si>
    <t>Moyenne 2015-2024 Occitanie décennale</t>
  </si>
  <si>
    <r>
      <t xml:space="preserve">Evolution par rapport à la campagne précédente </t>
    </r>
    <r>
      <rPr>
        <sz val="9"/>
        <color rgb="FF252AFF"/>
        <rFont val="Marianne"/>
        <family val="3"/>
      </rPr>
      <t>(2)</t>
    </r>
  </si>
  <si>
    <t>Ecart par rapport à la moyenne quinquennale (3)</t>
  </si>
  <si>
    <t>Ecart par rapport à la moyenne décennale (4)</t>
  </si>
  <si>
    <t>Ecart/moyenne quinquennale</t>
  </si>
  <si>
    <t>Ecart/moyenne décennale</t>
  </si>
  <si>
    <r>
      <t xml:space="preserve">Grandes cultures : estimations des surfaces au </t>
    </r>
    <r>
      <rPr>
        <b/>
        <u/>
        <sz val="11"/>
        <color rgb="FF000000"/>
        <rFont val="Marianne"/>
        <family val="3"/>
      </rPr>
      <t xml:space="preserve">1er avril 2025 </t>
    </r>
  </si>
  <si>
    <r>
      <t xml:space="preserve">Grandes cultures : estimations des surfaces et rendements au </t>
    </r>
    <r>
      <rPr>
        <b/>
        <u/>
        <sz val="11"/>
        <color rgb="FF000000"/>
        <rFont val="Marianne"/>
        <family val="3"/>
      </rPr>
      <t>1er avril 2025</t>
    </r>
  </si>
  <si>
    <t>Cotations des céréales</t>
  </si>
  <si>
    <t>Cotations  des oléoproteagineux</t>
  </si>
  <si>
    <t>Calendrier des estimations précoces de production</t>
  </si>
  <si>
    <t>Estimations des surfaces et rendements campagne 2024/2025</t>
  </si>
  <si>
    <t>Estimations des surfaces campagne 2024/2025</t>
  </si>
  <si>
    <t>(5) : SAA 2024 Provisoire</t>
  </si>
  <si>
    <t>Evolution  2023/2024</t>
  </si>
  <si>
    <t>Source - Agreste - Statistique agricole annuelle provisoire 2024</t>
  </si>
  <si>
    <t>Source - Agreste - Statistique agricole annuelle 2000-2023 _statististique agricole annuelle provisoire 2024</t>
  </si>
  <si>
    <t>Agreste - SAA  provisoire</t>
  </si>
  <si>
    <t>(1) : SAA 2024 provisoire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</si>
</sst>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quot;  &quot;"/>
    <numFmt numFmtId="165" formatCode="0.0"/>
    <numFmt numFmtId="166" formatCode="#.0"/>
    <numFmt numFmtId="167" formatCode="yyyy"/>
    <numFmt numFmtId="168" formatCode="#,##0\ "/>
    <numFmt numFmtId="169" formatCode="* #,##0\ ;* \(#,##0\);* &quot;- &quot;;@\ "/>
    <numFmt numFmtId="170" formatCode="#,##0.00\ [$€-40C];[Red]\-#,##0.00\ [$€-40C]"/>
    <numFmt numFmtId="171" formatCode="_-* #,##0\ _€_-;\-* #,##0\ _€_-;_-* &quot;-&quot;??\ _€_-;_-@_-"/>
    <numFmt numFmtId="172" formatCode="mm/dd/yyyy\ hh:mm:ss"/>
  </numFmts>
  <fonts count="89">
    <font>
      <sz val="10"/>
      <color rgb="FF000000"/>
      <name val="Arial"/>
    </font>
    <font>
      <sz val="11"/>
      <color rgb="FFCC0000"/>
      <name val="Arial"/>
      <family val="2"/>
    </font>
    <font>
      <b/>
      <sz val="12"/>
      <color rgb="FF000000"/>
      <name val="Marianne"/>
      <family val="3"/>
    </font>
    <font>
      <sz val="11"/>
      <color rgb="FF000000"/>
      <name val="Marianne"/>
      <family val="3"/>
    </font>
    <font>
      <sz val="9"/>
      <color rgb="FF000000"/>
      <name val="Marianne"/>
      <family val="3"/>
    </font>
    <font>
      <b/>
      <sz val="11"/>
      <color rgb="FF000000"/>
      <name val="Marianne"/>
      <family val="3"/>
    </font>
    <font>
      <i/>
      <sz val="11"/>
      <color rgb="FF000000"/>
      <name val="Marianne"/>
      <family val="3"/>
    </font>
    <font>
      <sz val="10"/>
      <color rgb="FF000000"/>
      <name val="Arial1"/>
    </font>
    <font>
      <b/>
      <sz val="10"/>
      <color rgb="FF000000"/>
      <name val="Arial1"/>
    </font>
    <font>
      <sz val="9"/>
      <color rgb="FF000000"/>
      <name val="Arial1"/>
    </font>
    <font>
      <i/>
      <sz val="9"/>
      <color rgb="FF000000"/>
      <name val="Arial1"/>
    </font>
    <font>
      <i/>
      <sz val="9"/>
      <color rgb="FF3366FF"/>
      <name val="Arial1"/>
    </font>
    <font>
      <i/>
      <sz val="9"/>
      <color rgb="FF0000FF"/>
      <name val="Arial1"/>
    </font>
    <font>
      <sz val="10"/>
      <name val="Arial"/>
      <family val="2"/>
    </font>
    <font>
      <sz val="12"/>
      <name val="Arial"/>
      <family val="2"/>
    </font>
    <font>
      <sz val="8"/>
      <name val="Arial"/>
      <family val="2"/>
    </font>
    <font>
      <sz val="10"/>
      <color theme="1"/>
      <name val="Arial"/>
      <family val="2"/>
    </font>
    <font>
      <b/>
      <sz val="10"/>
      <name val="Arial"/>
      <family val="2"/>
    </font>
    <font>
      <sz val="11"/>
      <color indexed="48"/>
      <name val="Arial"/>
      <family val="2"/>
    </font>
    <font>
      <sz val="11"/>
      <color indexed="30"/>
      <name val="Arial"/>
      <family val="2"/>
    </font>
    <font>
      <b/>
      <sz val="9"/>
      <name val="Arial"/>
      <family val="2"/>
    </font>
    <font>
      <sz val="8"/>
      <color theme="1"/>
      <name val="Arial"/>
      <family val="2"/>
    </font>
    <font>
      <sz val="7.5"/>
      <color theme="1"/>
      <name val="Marianne"/>
      <family val="3"/>
    </font>
    <font>
      <sz val="11"/>
      <color theme="1"/>
      <name val="Arial"/>
      <family val="2"/>
    </font>
    <font>
      <b/>
      <sz val="9"/>
      <color theme="1"/>
      <name val="Arial"/>
      <family val="2"/>
    </font>
    <font>
      <sz val="10"/>
      <name val="Calibri Light"/>
      <family val="2"/>
    </font>
    <font>
      <sz val="8"/>
      <name val="Calibri Light"/>
      <family val="2"/>
    </font>
    <font>
      <b/>
      <sz val="8"/>
      <name val="Arial"/>
      <family val="2"/>
    </font>
    <font>
      <b/>
      <sz val="7"/>
      <name val="Arial"/>
      <family val="2"/>
    </font>
    <font>
      <sz val="8"/>
      <color indexed="9"/>
      <name val="Arial"/>
      <family val="2"/>
    </font>
    <font>
      <sz val="8"/>
      <color indexed="10"/>
      <name val="Arial"/>
      <family val="2"/>
    </font>
    <font>
      <sz val="10"/>
      <color rgb="FF000000"/>
      <name val="Arial"/>
      <family val="2"/>
    </font>
    <font>
      <sz val="11"/>
      <color indexed="8"/>
      <name val="Calibri"/>
      <family val="2"/>
    </font>
    <font>
      <sz val="11"/>
      <color indexed="9"/>
      <name val="Calibri"/>
      <family val="2"/>
    </font>
    <font>
      <b/>
      <sz val="11"/>
      <color indexed="52"/>
      <name val="Calibri"/>
      <family val="2"/>
    </font>
    <font>
      <sz val="11"/>
      <color indexed="62"/>
      <name val="Calibri"/>
      <family val="2"/>
    </font>
    <font>
      <sz val="9"/>
      <color indexed="18"/>
      <name val="Arial"/>
      <family val="2"/>
    </font>
    <font>
      <u/>
      <sz val="10"/>
      <name val="Arial"/>
      <family val="2"/>
    </font>
    <font>
      <b/>
      <sz val="11"/>
      <color indexed="63"/>
      <name val="Calibri"/>
      <family val="2"/>
    </font>
    <font>
      <b/>
      <sz val="18"/>
      <color indexed="56"/>
      <name val="Cambria"/>
      <family val="2"/>
    </font>
    <font>
      <b/>
      <sz val="18"/>
      <color indexed="62"/>
      <name val="Cambria"/>
      <family val="2"/>
    </font>
    <font>
      <u/>
      <sz val="10"/>
      <color indexed="30"/>
      <name val="Arial"/>
      <family val="2"/>
    </font>
    <font>
      <b/>
      <sz val="11"/>
      <name val="Arial"/>
      <family val="2"/>
    </font>
    <font>
      <i/>
      <sz val="10"/>
      <name val="Arial"/>
      <family val="2"/>
    </font>
    <font>
      <sz val="10"/>
      <color indexed="10"/>
      <name val="Arial"/>
      <family val="2"/>
    </font>
    <font>
      <sz val="10"/>
      <color rgb="FF000000"/>
      <name val="Arial"/>
      <family val="2"/>
    </font>
    <font>
      <sz val="11"/>
      <name val="Marianne"/>
      <family val="3"/>
    </font>
    <font>
      <u/>
      <sz val="10"/>
      <color theme="10"/>
      <name val="Arial"/>
      <family val="2"/>
    </font>
    <font>
      <sz val="12"/>
      <name val="Marianne"/>
      <family val="3"/>
    </font>
    <font>
      <sz val="8"/>
      <name val="Marianne"/>
      <family val="3"/>
    </font>
    <font>
      <sz val="8"/>
      <color theme="1"/>
      <name val="Marianne"/>
      <family val="3"/>
    </font>
    <font>
      <sz val="10"/>
      <color theme="1"/>
      <name val="Marianne"/>
      <family val="3"/>
    </font>
    <font>
      <b/>
      <sz val="11"/>
      <color theme="1"/>
      <name val="Marianne"/>
      <family val="3"/>
    </font>
    <font>
      <sz val="10"/>
      <name val="Marianne"/>
      <family val="3"/>
    </font>
    <font>
      <b/>
      <sz val="8"/>
      <color theme="1"/>
      <name val="Marianne"/>
      <family val="3"/>
    </font>
    <font>
      <sz val="12"/>
      <color theme="1"/>
      <name val="Marianne"/>
      <family val="3"/>
    </font>
    <font>
      <sz val="10"/>
      <color rgb="FF000000"/>
      <name val="Marianne"/>
      <family val="3"/>
    </font>
    <font>
      <b/>
      <sz val="10"/>
      <color rgb="FF000000"/>
      <name val="Marianne"/>
      <family val="3"/>
    </font>
    <font>
      <b/>
      <sz val="9"/>
      <color rgb="FF000000"/>
      <name val="Marianne"/>
      <family val="3"/>
    </font>
    <font>
      <b/>
      <sz val="9"/>
      <name val="Marianne"/>
      <family val="3"/>
    </font>
    <font>
      <sz val="9"/>
      <name val="Marianne"/>
      <family val="3"/>
    </font>
    <font>
      <b/>
      <sz val="9"/>
      <color rgb="FFFFFFFF"/>
      <name val="Marianne"/>
      <family val="3"/>
    </font>
    <font>
      <b/>
      <sz val="9"/>
      <color rgb="FF0000FF"/>
      <name val="Marianne"/>
      <family val="3"/>
    </font>
    <font>
      <i/>
      <sz val="9"/>
      <color rgb="FF000000"/>
      <name val="Marianne"/>
      <family val="3"/>
    </font>
    <font>
      <i/>
      <sz val="9"/>
      <color rgb="FF3366FF"/>
      <name val="Marianne"/>
      <family val="3"/>
    </font>
    <font>
      <b/>
      <i/>
      <sz val="9"/>
      <color rgb="FF0000FF"/>
      <name val="Marianne"/>
      <family val="3"/>
    </font>
    <font>
      <i/>
      <sz val="9"/>
      <color rgb="FF0000FF"/>
      <name val="Marianne"/>
      <family val="3"/>
    </font>
    <font>
      <b/>
      <sz val="10"/>
      <name val="Marianne"/>
      <family val="3"/>
    </font>
    <font>
      <sz val="10"/>
      <color rgb="FF000000"/>
      <name val="Arial"/>
      <family val="2"/>
    </font>
    <font>
      <sz val="10"/>
      <color indexed="39"/>
      <name val="Arial"/>
      <family val="2"/>
    </font>
    <font>
      <b/>
      <i/>
      <sz val="9"/>
      <color rgb="FFFF0000"/>
      <name val="Marianne"/>
      <family val="3"/>
    </font>
    <font>
      <i/>
      <sz val="9"/>
      <color rgb="FFFF0000"/>
      <name val="Marianne"/>
      <family val="3"/>
    </font>
    <font>
      <sz val="9"/>
      <color rgb="FF3366FF"/>
      <name val="Marianne"/>
      <family val="3"/>
    </font>
    <font>
      <b/>
      <i/>
      <sz val="9"/>
      <color rgb="FF0000FF"/>
      <name val="Arial1"/>
    </font>
    <font>
      <u/>
      <sz val="11"/>
      <color rgb="FF000000"/>
      <name val="Marianne"/>
      <family val="3"/>
    </font>
    <font>
      <sz val="9"/>
      <color rgb="FFFF0000"/>
      <name val="Marianne"/>
      <family val="3"/>
    </font>
    <font>
      <b/>
      <sz val="11"/>
      <color rgb="FFFF0000"/>
      <name val="Marianne"/>
      <family val="3"/>
    </font>
    <font>
      <b/>
      <u/>
      <sz val="11"/>
      <color rgb="FF000000"/>
      <name val="Marianne"/>
      <family val="3"/>
    </font>
    <font>
      <b/>
      <sz val="15"/>
      <color rgb="FF008080"/>
      <name val="Marianne"/>
      <family val="3"/>
    </font>
    <font>
      <b/>
      <u/>
      <sz val="10"/>
      <color theme="10"/>
      <name val="Marianne"/>
      <family val="3"/>
    </font>
    <font>
      <b/>
      <i/>
      <sz val="9"/>
      <name val="Marianne"/>
      <family val="3"/>
    </font>
    <font>
      <b/>
      <sz val="10"/>
      <color rgb="FFFF0000"/>
      <name val="Arial"/>
      <family val="2"/>
    </font>
    <font>
      <b/>
      <sz val="9"/>
      <color theme="1"/>
      <name val="Marianne"/>
      <family val="3"/>
    </font>
    <font>
      <b/>
      <sz val="9"/>
      <color rgb="FF252AFF"/>
      <name val="Marianne"/>
      <family val="3"/>
    </font>
    <font>
      <sz val="9"/>
      <color rgb="FF252AFF"/>
      <name val="Marianne"/>
      <family val="3"/>
    </font>
    <font>
      <b/>
      <i/>
      <sz val="9"/>
      <color rgb="FF252AFF"/>
      <name val="Marianne"/>
      <family val="3"/>
    </font>
    <font>
      <i/>
      <sz val="9"/>
      <color rgb="FF252AFF"/>
      <name val="Marianne"/>
      <family val="3"/>
    </font>
    <font>
      <u/>
      <sz val="11"/>
      <color rgb="FF008080"/>
      <name val="Marianne"/>
      <family val="3"/>
    </font>
    <font>
      <sz val="10"/>
      <color rgb="FF000000"/>
      <name val="Arial"/>
      <family val="2"/>
    </font>
  </fonts>
  <fills count="33">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FFFF99"/>
        <bgColor rgb="FFFFFFCC"/>
      </patternFill>
    </fill>
    <fill>
      <patternFill patternType="solid">
        <fgColor rgb="FF339966"/>
        <bgColor rgb="FF008080"/>
      </patternFill>
    </fill>
    <fill>
      <patternFill patternType="solid">
        <fgColor theme="8" tint="0.79998168889431442"/>
        <bgColor indexed="64"/>
      </patternFill>
    </fill>
    <fill>
      <patternFill patternType="solid">
        <fgColor theme="0"/>
        <bgColor indexed="26"/>
      </patternFill>
    </fill>
    <fill>
      <patternFill patternType="solid">
        <fgColor theme="0"/>
        <bgColor indexed="64"/>
      </patternFill>
    </fill>
    <fill>
      <patternFill patternType="solid">
        <fgColor indexed="31"/>
        <bgColor indexed="22"/>
      </patternFill>
    </fill>
    <fill>
      <patternFill patternType="solid">
        <fgColor indexed="27"/>
        <bgColor indexed="41"/>
      </patternFill>
    </fill>
    <fill>
      <patternFill patternType="solid">
        <fgColor indexed="47"/>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52"/>
        <bgColor indexed="45"/>
      </patternFill>
    </fill>
    <fill>
      <patternFill patternType="solid">
        <fgColor indexed="22"/>
        <bgColor indexed="44"/>
      </patternFill>
    </fill>
    <fill>
      <patternFill patternType="solid">
        <fgColor indexed="26"/>
        <bgColor indexed="9"/>
      </patternFill>
    </fill>
    <fill>
      <patternFill patternType="solid">
        <fgColor theme="2"/>
        <bgColor rgb="FFCCFFFF"/>
      </patternFill>
    </fill>
    <fill>
      <patternFill patternType="solid">
        <fgColor theme="2"/>
        <bgColor indexed="64"/>
      </patternFill>
    </fill>
    <fill>
      <patternFill patternType="lightUp"/>
    </fill>
    <fill>
      <patternFill patternType="solid">
        <fgColor theme="7" tint="0.59999389629810485"/>
        <bgColor rgb="FFFFFFCC"/>
      </patternFill>
    </fill>
    <fill>
      <patternFill patternType="solid">
        <fgColor theme="7" tint="0.59999389629810485"/>
        <bgColor indexed="64"/>
      </patternFill>
    </fill>
    <fill>
      <patternFill patternType="solid">
        <fgColor theme="0"/>
        <bgColor rgb="FFFFFFCC"/>
      </patternFill>
    </fill>
    <fill>
      <patternFill patternType="solid">
        <fgColor theme="0"/>
        <bgColor rgb="FFCCFFFF"/>
      </patternFill>
    </fill>
    <fill>
      <patternFill patternType="lightUp">
        <fgColor auto="1"/>
        <bgColor theme="0"/>
      </patternFill>
    </fill>
    <fill>
      <patternFill patternType="lightUp">
        <bgColor theme="0"/>
      </patternFill>
    </fill>
    <fill>
      <patternFill patternType="lightUp">
        <bgColor theme="2"/>
      </patternFill>
    </fill>
    <fill>
      <patternFill patternType="solid">
        <fgColor theme="4" tint="0.79998168889431442"/>
        <bgColor indexed="64"/>
      </patternFill>
    </fill>
    <fill>
      <patternFill patternType="solid">
        <fgColor theme="4" tint="0.79998168889431442"/>
        <bgColor rgb="FFFFFFCC"/>
      </patternFill>
    </fill>
    <fill>
      <patternFill patternType="solid">
        <fgColor theme="4" tint="0.79998168889431442"/>
        <bgColor rgb="FFCCFFFF"/>
      </patternFill>
    </fill>
    <fill>
      <patternFill patternType="solid">
        <fgColor indexed="22"/>
      </patternFill>
    </fill>
    <fill>
      <patternFill patternType="gray0625">
        <bgColor theme="7" tint="0.59999389629810485"/>
      </patternFill>
    </fill>
  </fills>
  <borders count="149">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bottom style="thin">
        <color indexed="21"/>
      </bottom>
      <diagonal/>
    </border>
    <border>
      <left style="thick">
        <color theme="4" tint="0.59996337778862885"/>
      </left>
      <right/>
      <top style="thick">
        <color theme="4" tint="0.59996337778862885"/>
      </top>
      <bottom/>
      <diagonal/>
    </border>
    <border>
      <left/>
      <right/>
      <top style="thick">
        <color theme="4" tint="0.59996337778862885"/>
      </top>
      <bottom/>
      <diagonal/>
    </border>
    <border>
      <left/>
      <right style="thick">
        <color theme="4" tint="0.59996337778862885"/>
      </right>
      <top style="thick">
        <color theme="4" tint="0.59996337778862885"/>
      </top>
      <bottom/>
      <diagonal/>
    </border>
    <border>
      <left style="thick">
        <color theme="4" tint="0.59996337778862885"/>
      </left>
      <right/>
      <top/>
      <bottom/>
      <diagonal/>
    </border>
    <border>
      <left/>
      <right style="thick">
        <color theme="4" tint="0.59996337778862885"/>
      </right>
      <top/>
      <bottom/>
      <diagonal/>
    </border>
    <border>
      <left style="thick">
        <color theme="4" tint="0.59996337778862885"/>
      </left>
      <right style="thick">
        <color theme="4" tint="0.59996337778862885"/>
      </right>
      <top style="thick">
        <color theme="4" tint="0.59996337778862885"/>
      </top>
      <bottom/>
      <diagonal/>
    </border>
    <border>
      <left style="thick">
        <color theme="4" tint="0.59996337778862885"/>
      </left>
      <right style="thick">
        <color theme="4" tint="0.59996337778862885"/>
      </right>
      <top/>
      <bottom/>
      <diagonal/>
    </border>
    <border>
      <left style="thick">
        <color theme="4" tint="0.59996337778862885"/>
      </left>
      <right style="thick">
        <color theme="4" tint="0.59996337778862885"/>
      </right>
      <top/>
      <bottom style="thick">
        <color theme="4" tint="0.59996337778862885"/>
      </bottom>
      <diagonal/>
    </border>
    <border>
      <left style="thin">
        <color indexed="17"/>
      </left>
      <right style="hair">
        <color indexed="17"/>
      </right>
      <top style="thin">
        <color indexed="17"/>
      </top>
      <bottom style="thin">
        <color indexed="17"/>
      </bottom>
      <diagonal/>
    </border>
    <border>
      <left style="hair">
        <color indexed="17"/>
      </left>
      <right style="hair">
        <color indexed="17"/>
      </right>
      <top style="thin">
        <color indexed="17"/>
      </top>
      <bottom style="thin">
        <color indexed="17"/>
      </bottom>
      <diagonal/>
    </border>
    <border>
      <left style="hair">
        <color indexed="17"/>
      </left>
      <right/>
      <top/>
      <bottom/>
      <diagonal/>
    </border>
    <border>
      <left style="thin">
        <color indexed="17"/>
      </left>
      <right style="thin">
        <color indexed="17"/>
      </right>
      <top/>
      <bottom/>
      <diagonal/>
    </border>
    <border>
      <left style="hair">
        <color indexed="17"/>
      </left>
      <right style="hair">
        <color indexed="17"/>
      </right>
      <top/>
      <bottom/>
      <diagonal/>
    </border>
    <border>
      <left style="thin">
        <color indexed="17"/>
      </left>
      <right style="hair">
        <color indexed="17"/>
      </right>
      <top/>
      <bottom/>
      <diagonal/>
    </border>
    <border>
      <left style="thin">
        <color indexed="17"/>
      </left>
      <right style="thin">
        <color indexed="17"/>
      </right>
      <top/>
      <bottom style="thin">
        <color indexed="17"/>
      </bottom>
      <diagonal/>
    </border>
    <border>
      <left style="hair">
        <color indexed="17"/>
      </left>
      <right style="hair">
        <color indexed="17"/>
      </right>
      <top/>
      <bottom style="thin">
        <color indexed="17"/>
      </bottom>
      <diagonal/>
    </border>
    <border>
      <left style="thin">
        <color indexed="17"/>
      </left>
      <right style="hair">
        <color indexed="17"/>
      </right>
      <top/>
      <bottom style="thin">
        <color indexed="17"/>
      </bottom>
      <diagonal/>
    </border>
    <border>
      <left style="thin">
        <color indexed="17"/>
      </left>
      <right style="hair">
        <color indexed="17"/>
      </right>
      <top style="thin">
        <color indexed="17"/>
      </top>
      <bottom/>
      <diagonal/>
    </border>
    <border>
      <left style="hair">
        <color indexed="17"/>
      </left>
      <right/>
      <top style="thin">
        <color indexed="17"/>
      </top>
      <bottom style="thin">
        <color indexed="17"/>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diagonal/>
    </border>
    <border>
      <left style="thick">
        <color theme="4" tint="0.39994506668294322"/>
      </left>
      <right style="thick">
        <color theme="4" tint="0.39994506668294322"/>
      </right>
      <top/>
      <bottom style="thick">
        <color theme="4" tint="0.39994506668294322"/>
      </bottom>
      <diagonal/>
    </border>
    <border>
      <left style="hair">
        <color indexed="23"/>
      </left>
      <right style="hair">
        <color indexed="23"/>
      </right>
      <top style="hair">
        <color indexed="23"/>
      </top>
      <bottom style="hair">
        <color indexed="23"/>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style="thin">
        <color indexed="17"/>
      </left>
      <right/>
      <top style="thin">
        <color indexed="17"/>
      </top>
      <bottom style="thin">
        <color indexed="17"/>
      </bottom>
      <diagonal/>
    </border>
    <border>
      <left style="thin">
        <color indexed="17"/>
      </left>
      <right/>
      <top/>
      <bottom/>
      <diagonal/>
    </border>
    <border>
      <left style="thin">
        <color indexed="17"/>
      </left>
      <right/>
      <top/>
      <bottom style="thin">
        <color indexed="17"/>
      </bottom>
      <diagonal/>
    </border>
    <border>
      <left/>
      <right style="hair">
        <color indexed="17"/>
      </right>
      <top style="thin">
        <color indexed="17"/>
      </top>
      <bottom style="thin">
        <color indexed="17"/>
      </bottom>
      <diagonal/>
    </border>
    <border>
      <left style="thin">
        <color indexed="64"/>
      </left>
      <right style="thin">
        <color indexed="64"/>
      </right>
      <top style="thin">
        <color indexed="64"/>
      </top>
      <bottom style="thin">
        <color indexed="17"/>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17"/>
      </left>
      <right style="thin">
        <color indexed="64"/>
      </right>
      <top style="thin">
        <color indexed="17"/>
      </top>
      <bottom/>
      <diagonal/>
    </border>
    <border>
      <left style="thin">
        <color indexed="17"/>
      </left>
      <right style="thin">
        <color indexed="64"/>
      </right>
      <top/>
      <bottom style="thin">
        <color indexed="17"/>
      </bottom>
      <diagonal/>
    </border>
    <border>
      <left style="thin">
        <color indexed="64"/>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hair">
        <color indexed="64"/>
      </left>
      <right style="hair">
        <color indexed="64"/>
      </right>
      <top style="mediumDashed">
        <color indexed="64"/>
      </top>
      <bottom style="dotted">
        <color indexed="64"/>
      </bottom>
      <diagonal/>
    </border>
    <border>
      <left/>
      <right style="hair">
        <color indexed="64"/>
      </right>
      <top style="mediumDashed">
        <color indexed="64"/>
      </top>
      <bottom style="dotted">
        <color indexed="64"/>
      </bottom>
      <diagonal/>
    </border>
    <border>
      <left/>
      <right style="hair">
        <color auto="1"/>
      </right>
      <top style="dotted">
        <color indexed="64"/>
      </top>
      <bottom style="mediumDashed">
        <color indexed="64"/>
      </bottom>
      <diagonal/>
    </border>
    <border>
      <left style="medium">
        <color auto="1"/>
      </left>
      <right style="medium">
        <color auto="1"/>
      </right>
      <top style="medium">
        <color auto="1"/>
      </top>
      <bottom style="medium">
        <color auto="1"/>
      </bottom>
      <diagonal/>
    </border>
    <border>
      <left style="hair">
        <color indexed="64"/>
      </left>
      <right style="hair">
        <color indexed="64"/>
      </right>
      <top/>
      <bottom style="dotted">
        <color indexed="64"/>
      </bottom>
      <diagonal/>
    </border>
    <border>
      <left style="medium">
        <color auto="1"/>
      </left>
      <right/>
      <top style="medium">
        <color auto="1"/>
      </top>
      <bottom style="medium">
        <color auto="1"/>
      </bottom>
      <diagonal/>
    </border>
    <border>
      <left style="hair">
        <color indexed="64"/>
      </left>
      <right/>
      <top style="medium">
        <color auto="1"/>
      </top>
      <bottom style="medium">
        <color auto="1"/>
      </bottom>
      <diagonal/>
    </border>
    <border>
      <left/>
      <right/>
      <top style="medium">
        <color auto="1"/>
      </top>
      <bottom style="medium">
        <color auto="1"/>
      </bottom>
      <diagonal/>
    </border>
    <border>
      <left style="hair">
        <color indexed="64"/>
      </left>
      <right style="medium">
        <color auto="1"/>
      </right>
      <top style="medium">
        <color auto="1"/>
      </top>
      <bottom style="medium">
        <color auto="1"/>
      </bottom>
      <diagonal/>
    </border>
    <border>
      <left style="hair">
        <color auto="1"/>
      </left>
      <right/>
      <top style="dotted">
        <color indexed="64"/>
      </top>
      <bottom/>
      <diagonal/>
    </border>
    <border>
      <left/>
      <right style="hair">
        <color auto="1"/>
      </right>
      <top style="dotted">
        <color indexed="64"/>
      </top>
      <bottom/>
      <diagonal/>
    </border>
    <border>
      <left style="medium">
        <color auto="1"/>
      </left>
      <right style="hair">
        <color indexed="64"/>
      </right>
      <top style="medium">
        <color auto="1"/>
      </top>
      <bottom style="medium">
        <color auto="1"/>
      </bottom>
      <diagonal/>
    </border>
    <border>
      <left/>
      <right style="hair">
        <color indexed="64"/>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medium">
        <color indexed="64"/>
      </left>
      <right style="hair">
        <color indexed="64"/>
      </right>
      <top style="dotted">
        <color indexed="64"/>
      </top>
      <bottom style="mediumDashed">
        <color indexed="64"/>
      </bottom>
      <diagonal/>
    </border>
    <border>
      <left style="hair">
        <color indexed="64"/>
      </left>
      <right style="medium">
        <color indexed="64"/>
      </right>
      <top style="dotted">
        <color indexed="64"/>
      </top>
      <bottom style="mediumDashed">
        <color indexed="64"/>
      </bottom>
      <diagonal/>
    </border>
    <border>
      <left style="medium">
        <color indexed="64"/>
      </left>
      <right style="hair">
        <color indexed="64"/>
      </right>
      <top style="mediumDashed">
        <color indexed="64"/>
      </top>
      <bottom style="dotted">
        <color indexed="64"/>
      </bottom>
      <diagonal/>
    </border>
    <border>
      <left style="hair">
        <color indexed="64"/>
      </left>
      <right style="medium">
        <color indexed="64"/>
      </right>
      <top style="mediumDashed">
        <color indexed="64"/>
      </top>
      <bottom style="dotted">
        <color indexed="64"/>
      </bottom>
      <diagonal/>
    </border>
    <border>
      <left style="medium">
        <color indexed="64"/>
      </left>
      <right style="hair">
        <color indexed="64"/>
      </right>
      <top style="dotted">
        <color indexed="64"/>
      </top>
      <bottom/>
      <diagonal/>
    </border>
    <border>
      <left style="hair">
        <color indexed="64"/>
      </left>
      <right style="medium">
        <color indexed="64"/>
      </right>
      <top style="dotted">
        <color indexed="64"/>
      </top>
      <bottom/>
      <diagonal/>
    </border>
    <border>
      <left style="medium">
        <color indexed="64"/>
      </left>
      <right style="hair">
        <color indexed="64"/>
      </right>
      <top style="dotted">
        <color indexed="64"/>
      </top>
      <bottom style="medium">
        <color indexed="64"/>
      </bottom>
      <diagonal/>
    </border>
    <border>
      <left style="hair">
        <color auto="1"/>
      </left>
      <right/>
      <top style="dotted">
        <color indexed="64"/>
      </top>
      <bottom style="medium">
        <color indexed="64"/>
      </bottom>
      <diagonal/>
    </border>
    <border>
      <left/>
      <right style="hair">
        <color auto="1"/>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auto="1"/>
      </top>
      <bottom style="medium">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mediumDashed">
        <color indexed="64"/>
      </bottom>
      <diagonal/>
    </border>
    <border>
      <left style="dotted">
        <color indexed="64"/>
      </left>
      <right style="dotted">
        <color indexed="64"/>
      </right>
      <top style="mediumDash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auto="1"/>
      </top>
      <bottom style="dotted">
        <color indexed="64"/>
      </bottom>
      <diagonal/>
    </border>
    <border>
      <left style="medium">
        <color indexed="64"/>
      </left>
      <right style="dotted">
        <color indexed="64"/>
      </right>
      <top style="medium">
        <color indexed="64"/>
      </top>
      <bottom style="medium">
        <color auto="1"/>
      </bottom>
      <diagonal/>
    </border>
    <border>
      <left style="dotted">
        <color indexed="64"/>
      </left>
      <right style="medium">
        <color indexed="64"/>
      </right>
      <top style="medium">
        <color indexed="64"/>
      </top>
      <bottom style="medium">
        <color auto="1"/>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mediumDashed">
        <color indexed="64"/>
      </bottom>
      <diagonal/>
    </border>
    <border>
      <left style="dotted">
        <color indexed="64"/>
      </left>
      <right style="medium">
        <color indexed="64"/>
      </right>
      <top style="dotted">
        <color indexed="64"/>
      </top>
      <bottom style="mediumDashed">
        <color indexed="64"/>
      </bottom>
      <diagonal/>
    </border>
    <border>
      <left style="medium">
        <color indexed="64"/>
      </left>
      <right style="dotted">
        <color indexed="64"/>
      </right>
      <top style="mediumDashed">
        <color indexed="64"/>
      </top>
      <bottom style="dotted">
        <color indexed="64"/>
      </bottom>
      <diagonal/>
    </border>
    <border>
      <left style="dotted">
        <color indexed="64"/>
      </left>
      <right style="medium">
        <color indexed="64"/>
      </right>
      <top style="mediumDash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top style="mediumDashDot">
        <color indexed="64"/>
      </top>
      <bottom style="dotted">
        <color indexed="64"/>
      </bottom>
      <diagonal/>
    </border>
    <border>
      <left style="medium">
        <color indexed="64"/>
      </left>
      <right style="dotted">
        <color indexed="64"/>
      </right>
      <top style="mediumDashDot">
        <color indexed="64"/>
      </top>
      <bottom style="dotted">
        <color indexed="64"/>
      </bottom>
      <diagonal/>
    </border>
    <border>
      <left style="dotted">
        <color indexed="64"/>
      </left>
      <right style="dotted">
        <color indexed="64"/>
      </right>
      <top style="mediumDashDot">
        <color indexed="64"/>
      </top>
      <bottom style="dotted">
        <color indexed="64"/>
      </bottom>
      <diagonal/>
    </border>
    <border>
      <left style="dotted">
        <color indexed="64"/>
      </left>
      <right style="medium">
        <color indexed="64"/>
      </right>
      <top style="mediumDashDot">
        <color indexed="64"/>
      </top>
      <bottom style="dotted">
        <color indexed="64"/>
      </bottom>
      <diagonal/>
    </border>
    <border>
      <left style="hair">
        <color auto="1"/>
      </left>
      <right/>
      <top style="dotted">
        <color indexed="64"/>
      </top>
      <bottom style="mediumDashDot">
        <color indexed="64"/>
      </bottom>
      <diagonal/>
    </border>
    <border>
      <left style="medium">
        <color indexed="64"/>
      </left>
      <right style="dotted">
        <color indexed="64"/>
      </right>
      <top style="dotted">
        <color indexed="64"/>
      </top>
      <bottom style="mediumDashDot">
        <color indexed="64"/>
      </bottom>
      <diagonal/>
    </border>
    <border>
      <left style="dotted">
        <color indexed="64"/>
      </left>
      <right style="dotted">
        <color indexed="64"/>
      </right>
      <top style="dotted">
        <color indexed="64"/>
      </top>
      <bottom style="mediumDashDot">
        <color indexed="64"/>
      </bottom>
      <diagonal/>
    </border>
    <border>
      <left style="dotted">
        <color indexed="64"/>
      </left>
      <right style="medium">
        <color indexed="64"/>
      </right>
      <top style="dotted">
        <color indexed="64"/>
      </top>
      <bottom style="mediumDashDot">
        <color indexed="64"/>
      </bottom>
      <diagonal/>
    </border>
    <border>
      <left style="hair">
        <color indexed="64"/>
      </left>
      <right/>
      <top style="medium">
        <color indexed="64"/>
      </top>
      <bottom style="dotted">
        <color indexed="64"/>
      </bottom>
      <diagonal/>
    </border>
    <border>
      <left style="dotted">
        <color auto="1"/>
      </left>
      <right style="dotted">
        <color auto="1"/>
      </right>
      <top style="dotted">
        <color auto="1"/>
      </top>
      <bottom style="dotted">
        <color auto="1"/>
      </bottom>
      <diagonal/>
    </border>
    <border>
      <left style="medium">
        <color indexed="64"/>
      </left>
      <right style="dashed">
        <color auto="1"/>
      </right>
      <top style="medium">
        <color indexed="64"/>
      </top>
      <bottom style="medium">
        <color indexed="64"/>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dotted">
        <color indexed="64"/>
      </left>
      <right/>
      <top style="medium">
        <color auto="1"/>
      </top>
      <bottom style="medium">
        <color auto="1"/>
      </bottom>
      <diagonal/>
    </border>
    <border>
      <left style="dotted">
        <color auto="1"/>
      </left>
      <right/>
      <top style="dotted">
        <color auto="1"/>
      </top>
      <bottom style="dotted">
        <color auto="1"/>
      </bottom>
      <diagonal/>
    </border>
    <border>
      <left style="dotted">
        <color indexed="64"/>
      </left>
      <right/>
      <top style="dotted">
        <color indexed="64"/>
      </top>
      <bottom style="mediumDashDot">
        <color indexed="64"/>
      </bottom>
      <diagonal/>
    </border>
    <border>
      <left style="dotted">
        <color indexed="64"/>
      </left>
      <right/>
      <top style="mediumDashDot">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indexed="64"/>
      </top>
      <bottom style="mediumDashDot">
        <color indexed="64"/>
      </bottom>
      <diagonal/>
    </border>
    <border>
      <left style="medium">
        <color indexed="64"/>
      </left>
      <right style="medium">
        <color indexed="64"/>
      </right>
      <top style="mediumDashDot">
        <color indexed="64"/>
      </top>
      <bottom style="dotted">
        <color indexed="64"/>
      </bottom>
      <diagonal/>
    </border>
    <border>
      <left/>
      <right/>
      <top style="dotted">
        <color indexed="64"/>
      </top>
      <bottom style="mediumDashed">
        <color indexed="64"/>
      </bottom>
      <diagonal/>
    </border>
    <border>
      <left style="hair">
        <color indexed="64"/>
      </left>
      <right/>
      <top style="mediumDashed">
        <color indexed="64"/>
      </top>
      <bottom style="dotted">
        <color indexed="64"/>
      </bottom>
      <diagonal/>
    </border>
    <border>
      <left/>
      <right/>
      <top style="mediumDashed">
        <color indexed="64"/>
      </top>
      <bottom style="dotted">
        <color indexed="64"/>
      </bottom>
      <diagonal/>
    </border>
    <border>
      <left/>
      <right/>
      <top style="dotted">
        <color indexed="64"/>
      </top>
      <bottom style="medium">
        <color indexed="64"/>
      </bottom>
      <diagonal/>
    </border>
    <border>
      <left style="hair">
        <color indexed="64"/>
      </left>
      <right style="hair">
        <color indexed="64"/>
      </right>
      <top style="medium">
        <color auto="1"/>
      </top>
      <bottom style="medium">
        <color auto="1"/>
      </bottom>
      <diagonal/>
    </border>
    <border>
      <left style="hair">
        <color indexed="17"/>
      </left>
      <right style="thin">
        <color indexed="17"/>
      </right>
      <top style="thin">
        <color indexed="17"/>
      </top>
      <bottom style="thin">
        <color indexed="17"/>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17"/>
      </right>
      <top style="thin">
        <color indexed="17"/>
      </top>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thin">
        <color indexed="17"/>
      </left>
      <right style="thin">
        <color indexed="17"/>
      </right>
      <top style="thin">
        <color indexed="17"/>
      </top>
      <bottom style="hair">
        <color indexed="17"/>
      </bottom>
      <diagonal/>
    </border>
  </borders>
  <cellStyleXfs count="45">
    <xf numFmtId="0" fontId="0" fillId="0" borderId="0">
      <protection locked="0"/>
    </xf>
    <xf numFmtId="9" fontId="13" fillId="0" borderId="0" applyFill="0" applyBorder="0" applyAlignment="0" applyProtection="0"/>
    <xf numFmtId="0" fontId="13" fillId="0" borderId="0"/>
    <xf numFmtId="0" fontId="1" fillId="0" borderId="0" applyBorder="0">
      <protection locked="0"/>
    </xf>
    <xf numFmtId="9" fontId="31" fillId="0" borderId="0" applyFont="0" applyFill="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4" fillId="16" borderId="37" applyNumberFormat="0" applyAlignment="0" applyProtection="0"/>
    <xf numFmtId="169" fontId="13" fillId="0" borderId="0" applyFill="0" applyBorder="0" applyAlignment="0" applyProtection="0"/>
    <xf numFmtId="0" fontId="13" fillId="17" borderId="38" applyNumberFormat="0" applyAlignment="0" applyProtection="0"/>
    <xf numFmtId="169" fontId="13" fillId="0" borderId="0" applyFill="0" applyBorder="0" applyAlignment="0" applyProtection="0"/>
    <xf numFmtId="0" fontId="13" fillId="0" borderId="0" applyNumberFormat="0" applyFill="0" applyBorder="0" applyProtection="0">
      <alignment horizontal="center"/>
    </xf>
    <xf numFmtId="0" fontId="35" fillId="11" borderId="37" applyNumberFormat="0" applyAlignment="0" applyProtection="0"/>
    <xf numFmtId="0" fontId="41" fillId="0" borderId="0" applyNumberFormat="0" applyFill="0" applyBorder="0" applyAlignment="0" applyProtection="0"/>
    <xf numFmtId="43" fontId="13" fillId="0" borderId="0" applyFill="0" applyBorder="0" applyAlignment="0" applyProtection="0"/>
    <xf numFmtId="43" fontId="13" fillId="0" borderId="0" applyFont="0" applyFill="0" applyBorder="0" applyAlignment="0" applyProtection="0"/>
    <xf numFmtId="0" fontId="36" fillId="0" borderId="0"/>
    <xf numFmtId="9" fontId="13" fillId="0" borderId="0" applyFont="0" applyFill="0" applyBorder="0" applyAlignment="0" applyProtection="0"/>
    <xf numFmtId="0" fontId="37" fillId="0" borderId="0" applyNumberFormat="0" applyFill="0" applyBorder="0" applyAlignment="0" applyProtection="0"/>
    <xf numFmtId="170" fontId="37" fillId="0" borderId="0" applyFill="0" applyBorder="0" applyAlignment="0" applyProtection="0"/>
    <xf numFmtId="0" fontId="38" fillId="16" borderId="3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3" fillId="0" borderId="0" applyNumberFormat="0" applyFill="0" applyBorder="0" applyProtection="0">
      <alignment horizontal="center" textRotation="90"/>
    </xf>
    <xf numFmtId="43" fontId="45" fillId="0" borderId="0" applyFont="0" applyFill="0" applyBorder="0" applyAlignment="0" applyProtection="0"/>
    <xf numFmtId="0" fontId="31" fillId="0" borderId="0">
      <protection locked="0"/>
    </xf>
    <xf numFmtId="0" fontId="47" fillId="0" borderId="0" applyNumberFormat="0" applyFill="0" applyBorder="0" applyAlignment="0" applyProtection="0">
      <protection locked="0"/>
    </xf>
    <xf numFmtId="9" fontId="31" fillId="0" borderId="0" applyFont="0" applyFill="0" applyBorder="0" applyAlignment="0" applyProtection="0"/>
    <xf numFmtId="43" fontId="31" fillId="0" borderId="0" applyFont="0" applyFill="0" applyBorder="0" applyAlignment="0" applyProtection="0"/>
    <xf numFmtId="0" fontId="68" fillId="0" borderId="0">
      <protection locked="0"/>
    </xf>
    <xf numFmtId="0" fontId="88" fillId="31" borderId="0">
      <alignment wrapText="1"/>
    </xf>
    <xf numFmtId="0" fontId="88" fillId="0" borderId="0">
      <alignment wrapText="1"/>
    </xf>
    <xf numFmtId="0" fontId="88" fillId="0" borderId="0">
      <alignment wrapText="1"/>
    </xf>
    <xf numFmtId="0" fontId="88" fillId="0" borderId="0">
      <alignment wrapText="1"/>
    </xf>
    <xf numFmtId="172" fontId="88" fillId="0" borderId="0">
      <alignment wrapText="1"/>
    </xf>
    <xf numFmtId="43" fontId="13" fillId="0" borderId="0" applyFill="0" applyBorder="0" applyAlignment="0" applyProtection="0"/>
    <xf numFmtId="43" fontId="13" fillId="0" borderId="0" applyFont="0" applyFill="0" applyBorder="0" applyAlignment="0" applyProtection="0"/>
    <xf numFmtId="43" fontId="31" fillId="0" borderId="0" applyFont="0" applyFill="0" applyBorder="0" applyAlignment="0" applyProtection="0"/>
    <xf numFmtId="0" fontId="31" fillId="0" borderId="0">
      <protection locked="0"/>
    </xf>
  </cellStyleXfs>
  <cellXfs count="480">
    <xf numFmtId="0" fontId="0" fillId="0" borderId="0" xfId="0">
      <protection locked="0"/>
    </xf>
    <xf numFmtId="0" fontId="0" fillId="0" borderId="0" xfId="0">
      <protection locked="0"/>
    </xf>
    <xf numFmtId="0" fontId="5" fillId="0" borderId="0" xfId="0" applyFont="1">
      <protection locked="0"/>
    </xf>
    <xf numFmtId="0" fontId="3" fillId="0" borderId="3" xfId="0" applyFont="1" applyBorder="1">
      <protection locked="0"/>
    </xf>
    <xf numFmtId="0" fontId="3" fillId="0" borderId="0" xfId="0" applyFont="1">
      <protection locked="0"/>
    </xf>
    <xf numFmtId="0" fontId="3" fillId="3" borderId="0" xfId="0" applyFont="1" applyFill="1">
      <protection locked="0"/>
    </xf>
    <xf numFmtId="0" fontId="3" fillId="5" borderId="0" xfId="0" applyFont="1" applyFill="1">
      <protection locked="0"/>
    </xf>
    <xf numFmtId="0" fontId="3" fillId="0" borderId="1" xfId="0" applyFont="1" applyBorder="1">
      <protection locked="0"/>
    </xf>
    <xf numFmtId="0" fontId="3" fillId="0" borderId="2" xfId="0" applyFont="1" applyBorder="1">
      <protection locked="0"/>
    </xf>
    <xf numFmtId="0" fontId="3" fillId="0" borderId="4" xfId="0" applyFont="1" applyBorder="1">
      <protection locked="0"/>
    </xf>
    <xf numFmtId="0" fontId="3" fillId="3" borderId="5" xfId="0" applyFont="1" applyFill="1" applyBorder="1">
      <protection locked="0"/>
    </xf>
    <xf numFmtId="0" fontId="3" fillId="3" borderId="6" xfId="0" applyFont="1" applyFill="1" applyBorder="1">
      <protection locked="0"/>
    </xf>
    <xf numFmtId="0" fontId="3" fillId="5" borderId="6" xfId="0" applyFont="1" applyFill="1" applyBorder="1">
      <protection locked="0"/>
    </xf>
    <xf numFmtId="0" fontId="3" fillId="0" borderId="6" xfId="0" applyFont="1" applyBorder="1">
      <protection locked="0"/>
    </xf>
    <xf numFmtId="0" fontId="3" fillId="0" borderId="7" xfId="0" applyFont="1" applyBorder="1">
      <protection locked="0"/>
    </xf>
    <xf numFmtId="0" fontId="3" fillId="0" borderId="8" xfId="0" applyFont="1" applyBorder="1">
      <protection locked="0"/>
    </xf>
    <xf numFmtId="0" fontId="3" fillId="3" borderId="8" xfId="0" applyFont="1" applyFill="1" applyBorder="1">
      <protection locked="0"/>
    </xf>
    <xf numFmtId="0" fontId="3" fillId="3" borderId="1" xfId="0" applyFont="1" applyFill="1" applyBorder="1">
      <protection locked="0"/>
    </xf>
    <xf numFmtId="49" fontId="6" fillId="0" borderId="0" xfId="0" applyNumberFormat="1" applyFont="1" applyAlignment="1">
      <alignment horizontal="left" vertical="center"/>
      <protection locked="0"/>
    </xf>
    <xf numFmtId="0" fontId="0" fillId="0" borderId="0" xfId="0">
      <protection locked="0"/>
    </xf>
    <xf numFmtId="0" fontId="14" fillId="0" borderId="0" xfId="2" applyFont="1" applyFill="1"/>
    <xf numFmtId="0" fontId="15" fillId="0" borderId="0" xfId="2" applyFont="1" applyFill="1"/>
    <xf numFmtId="0" fontId="17" fillId="0" borderId="0" xfId="2" applyFont="1" applyFill="1"/>
    <xf numFmtId="0" fontId="15" fillId="0" borderId="0" xfId="2" applyFont="1" applyFill="1" applyBorder="1"/>
    <xf numFmtId="0" fontId="18" fillId="0" borderId="0" xfId="2" applyFont="1" applyFill="1" applyAlignment="1"/>
    <xf numFmtId="0" fontId="19" fillId="0" borderId="0" xfId="2" applyFont="1" applyFill="1"/>
    <xf numFmtId="0" fontId="13" fillId="0" borderId="0" xfId="2" applyFill="1" applyAlignment="1">
      <alignment horizontal="center"/>
    </xf>
    <xf numFmtId="0" fontId="21" fillId="0" borderId="0" xfId="2" applyFont="1" applyFill="1"/>
    <xf numFmtId="0" fontId="21" fillId="0" borderId="0" xfId="2" applyFont="1" applyFill="1" applyBorder="1"/>
    <xf numFmtId="0" fontId="16" fillId="0" borderId="0" xfId="2" applyFont="1" applyFill="1"/>
    <xf numFmtId="165" fontId="16" fillId="0" borderId="0" xfId="2" applyNumberFormat="1" applyFont="1" applyFill="1"/>
    <xf numFmtId="0" fontId="23" fillId="0" borderId="0" xfId="2" applyFont="1" applyFill="1" applyAlignment="1"/>
    <xf numFmtId="0" fontId="23" fillId="0" borderId="0" xfId="2" applyFont="1" applyFill="1"/>
    <xf numFmtId="2" fontId="22" fillId="0" borderId="15" xfId="2" applyNumberFormat="1" applyFont="1" applyFill="1" applyBorder="1" applyAlignment="1">
      <alignment horizontal="center" vertical="center" wrapText="1"/>
    </xf>
    <xf numFmtId="9" fontId="22" fillId="0" borderId="15" xfId="1" applyFont="1" applyFill="1" applyBorder="1" applyAlignment="1">
      <alignment horizontal="right" vertical="center" wrapText="1"/>
    </xf>
    <xf numFmtId="2" fontId="22" fillId="0" borderId="16" xfId="2" applyNumberFormat="1" applyFont="1" applyFill="1" applyBorder="1" applyAlignment="1">
      <alignment horizontal="center" vertical="center" wrapText="1"/>
    </xf>
    <xf numFmtId="9" fontId="22" fillId="0" borderId="16" xfId="1" applyFont="1" applyFill="1" applyBorder="1" applyAlignment="1">
      <alignment horizontal="right" vertical="center" wrapText="1"/>
    </xf>
    <xf numFmtId="2" fontId="22" fillId="0" borderId="17" xfId="2" applyNumberFormat="1" applyFont="1" applyFill="1" applyBorder="1" applyAlignment="1">
      <alignment horizontal="center" vertical="center" wrapText="1"/>
    </xf>
    <xf numFmtId="9" fontId="22" fillId="0" borderId="17" xfId="1" applyFont="1" applyFill="1" applyBorder="1" applyAlignment="1">
      <alignment horizontal="right" vertical="center" wrapText="1"/>
    </xf>
    <xf numFmtId="0" fontId="25" fillId="8" borderId="0" xfId="2" applyFont="1" applyFill="1"/>
    <xf numFmtId="4" fontId="26" fillId="8" borderId="0" xfId="2" applyNumberFormat="1" applyFont="1" applyFill="1" applyAlignment="1" applyProtection="1">
      <protection locked="0"/>
    </xf>
    <xf numFmtId="165" fontId="26" fillId="8" borderId="0" xfId="2" applyNumberFormat="1" applyFont="1" applyFill="1"/>
    <xf numFmtId="0" fontId="15" fillId="7" borderId="0" xfId="2" applyFont="1" applyFill="1" applyBorder="1" applyAlignment="1">
      <alignment horizontal="left" vertical="center"/>
    </xf>
    <xf numFmtId="0" fontId="15" fillId="7" borderId="0" xfId="2" applyFont="1" applyFill="1" applyBorder="1" applyAlignment="1">
      <alignment vertical="center"/>
    </xf>
    <xf numFmtId="3" fontId="15" fillId="7" borderId="0" xfId="2" applyNumberFormat="1" applyFont="1" applyFill="1" applyBorder="1" applyAlignment="1">
      <alignment horizontal="left" vertical="center"/>
    </xf>
    <xf numFmtId="165" fontId="15" fillId="7" borderId="0" xfId="2" applyNumberFormat="1" applyFont="1" applyFill="1" applyBorder="1" applyAlignment="1">
      <alignment vertical="center"/>
    </xf>
    <xf numFmtId="3" fontId="15" fillId="7" borderId="0" xfId="2" applyNumberFormat="1" applyFont="1" applyFill="1" applyBorder="1" applyAlignment="1">
      <alignment vertical="center"/>
    </xf>
    <xf numFmtId="0" fontId="27" fillId="7" borderId="0" xfId="2" applyFont="1" applyFill="1" applyBorder="1" applyAlignment="1">
      <alignment horizontal="left" vertical="center"/>
    </xf>
    <xf numFmtId="165" fontId="27" fillId="7" borderId="0" xfId="2" applyNumberFormat="1" applyFont="1" applyFill="1" applyBorder="1" applyAlignment="1">
      <alignment horizontal="left" vertical="center"/>
    </xf>
    <xf numFmtId="0" fontId="17" fillId="7" borderId="0" xfId="2" applyFont="1" applyFill="1" applyBorder="1" applyAlignment="1">
      <alignment horizontal="left" vertical="center"/>
    </xf>
    <xf numFmtId="3" fontId="28" fillId="7" borderId="0" xfId="2" applyNumberFormat="1" applyFont="1" applyFill="1" applyBorder="1" applyAlignment="1">
      <alignment horizontal="left" vertical="center"/>
    </xf>
    <xf numFmtId="3" fontId="27" fillId="7" borderId="0" xfId="2" applyNumberFormat="1" applyFont="1" applyFill="1" applyBorder="1" applyAlignment="1">
      <alignment horizontal="center" vertical="center"/>
    </xf>
    <xf numFmtId="167" fontId="27" fillId="7" borderId="18" xfId="2" applyNumberFormat="1" applyFont="1" applyFill="1" applyBorder="1" applyAlignment="1">
      <alignment horizontal="center" vertical="center"/>
    </xf>
    <xf numFmtId="167" fontId="27" fillId="7" borderId="19" xfId="2" applyNumberFormat="1" applyFont="1" applyFill="1" applyBorder="1" applyAlignment="1">
      <alignment horizontal="center" vertical="center"/>
    </xf>
    <xf numFmtId="0" fontId="15" fillId="7" borderId="21" xfId="2" applyFont="1" applyFill="1" applyBorder="1" applyAlignment="1">
      <alignment horizontal="left" vertical="center"/>
    </xf>
    <xf numFmtId="168" fontId="15" fillId="7" borderId="21" xfId="2" applyNumberFormat="1" applyFont="1" applyFill="1" applyBorder="1" applyAlignment="1">
      <alignment horizontal="center" vertical="center"/>
    </xf>
    <xf numFmtId="168" fontId="15" fillId="7" borderId="22" xfId="2" applyNumberFormat="1" applyFont="1" applyFill="1" applyBorder="1" applyAlignment="1">
      <alignment horizontal="center" vertical="center"/>
    </xf>
    <xf numFmtId="3" fontId="15" fillId="7" borderId="21" xfId="2" applyNumberFormat="1" applyFont="1" applyFill="1" applyBorder="1" applyAlignment="1">
      <alignment horizontal="center" vertical="center"/>
    </xf>
    <xf numFmtId="3" fontId="15" fillId="7" borderId="23" xfId="2" applyNumberFormat="1" applyFont="1" applyFill="1" applyBorder="1" applyAlignment="1">
      <alignment horizontal="center" vertical="center"/>
    </xf>
    <xf numFmtId="9" fontId="13" fillId="7" borderId="20" xfId="1" applyFill="1" applyBorder="1" applyAlignment="1" applyProtection="1">
      <alignment horizontal="center" vertical="center"/>
    </xf>
    <xf numFmtId="0" fontId="29" fillId="7" borderId="0" xfId="2" applyFont="1" applyFill="1" applyBorder="1" applyAlignment="1">
      <alignment vertical="center"/>
    </xf>
    <xf numFmtId="168" fontId="15" fillId="7" borderId="24" xfId="2" applyNumberFormat="1" applyFont="1" applyFill="1" applyBorder="1" applyAlignment="1">
      <alignment horizontal="center" vertical="center"/>
    </xf>
    <xf numFmtId="168" fontId="15" fillId="7" borderId="25" xfId="2" applyNumberFormat="1" applyFont="1" applyFill="1" applyBorder="1" applyAlignment="1">
      <alignment horizontal="center" vertical="center"/>
    </xf>
    <xf numFmtId="3" fontId="15" fillId="7" borderId="24" xfId="2" applyNumberFormat="1" applyFont="1" applyFill="1" applyBorder="1" applyAlignment="1">
      <alignment horizontal="center" vertical="center"/>
    </xf>
    <xf numFmtId="3" fontId="15" fillId="7" borderId="26" xfId="2" applyNumberFormat="1" applyFont="1" applyFill="1" applyBorder="1" applyAlignment="1">
      <alignment horizontal="center" vertical="center"/>
    </xf>
    <xf numFmtId="0" fontId="13" fillId="7" borderId="0" xfId="2" applyFill="1"/>
    <xf numFmtId="168" fontId="15" fillId="7" borderId="0" xfId="2" applyNumberFormat="1" applyFont="1" applyFill="1" applyBorder="1" applyAlignment="1">
      <alignment horizontal="right" vertical="center"/>
    </xf>
    <xf numFmtId="1" fontId="15" fillId="7" borderId="18" xfId="2" applyNumberFormat="1" applyFont="1" applyFill="1" applyBorder="1" applyAlignment="1">
      <alignment horizontal="center" vertical="center"/>
    </xf>
    <xf numFmtId="1" fontId="15" fillId="7" borderId="19" xfId="2" applyNumberFormat="1" applyFont="1" applyFill="1" applyBorder="1" applyAlignment="1">
      <alignment horizontal="center" vertical="center"/>
    </xf>
    <xf numFmtId="168" fontId="15" fillId="7" borderId="0" xfId="2" applyNumberFormat="1" applyFont="1" applyFill="1" applyBorder="1" applyAlignment="1">
      <alignment vertical="center"/>
    </xf>
    <xf numFmtId="9" fontId="13" fillId="7" borderId="0" xfId="1" applyFill="1" applyBorder="1" applyAlignment="1" applyProtection="1">
      <alignment vertical="center"/>
    </xf>
    <xf numFmtId="0" fontId="20" fillId="7" borderId="0" xfId="2" applyFont="1" applyFill="1" applyBorder="1" applyAlignment="1">
      <alignment horizontal="left" vertical="center"/>
    </xf>
    <xf numFmtId="3" fontId="27" fillId="7" borderId="0" xfId="2" applyNumberFormat="1" applyFont="1" applyFill="1" applyBorder="1" applyAlignment="1">
      <alignment horizontal="left" vertical="center"/>
    </xf>
    <xf numFmtId="0" fontId="27" fillId="7" borderId="0" xfId="2" applyFont="1" applyFill="1" applyBorder="1" applyAlignment="1">
      <alignment horizontal="center" vertical="center"/>
    </xf>
    <xf numFmtId="0" fontId="27" fillId="7" borderId="19" xfId="2" applyNumberFormat="1" applyFont="1" applyFill="1" applyBorder="1" applyAlignment="1">
      <alignment horizontal="center" vertical="center" wrapText="1"/>
    </xf>
    <xf numFmtId="0" fontId="15" fillId="7" borderId="0" xfId="2" applyFont="1" applyFill="1" applyBorder="1" applyAlignment="1">
      <alignment horizontal="center" vertical="center"/>
    </xf>
    <xf numFmtId="1" fontId="30" fillId="7" borderId="0" xfId="2" applyNumberFormat="1" applyFont="1" applyFill="1" applyBorder="1" applyAlignment="1">
      <alignment vertical="center"/>
    </xf>
    <xf numFmtId="1" fontId="15" fillId="7" borderId="0" xfId="2" applyNumberFormat="1" applyFont="1" applyFill="1" applyBorder="1" applyAlignment="1">
      <alignment vertical="center"/>
    </xf>
    <xf numFmtId="1" fontId="15" fillId="7" borderId="0" xfId="2" applyNumberFormat="1" applyFont="1" applyFill="1" applyBorder="1" applyAlignment="1">
      <alignment horizontal="center"/>
    </xf>
    <xf numFmtId="2" fontId="22" fillId="0" borderId="34" xfId="2" applyNumberFormat="1" applyFont="1" applyFill="1" applyBorder="1" applyAlignment="1">
      <alignment horizontal="center" vertical="center" wrapText="1"/>
    </xf>
    <xf numFmtId="9" fontId="22" fillId="0" borderId="34" xfId="1" applyFont="1" applyFill="1" applyBorder="1" applyAlignment="1">
      <alignment horizontal="right" vertical="center" wrapText="1"/>
    </xf>
    <xf numFmtId="2" fontId="22" fillId="0" borderId="35" xfId="2" applyNumberFormat="1" applyFont="1" applyFill="1" applyBorder="1" applyAlignment="1">
      <alignment horizontal="center" vertical="center" wrapText="1"/>
    </xf>
    <xf numFmtId="9" fontId="22" fillId="0" borderId="35" xfId="1" applyFont="1" applyFill="1" applyBorder="1" applyAlignment="1">
      <alignment horizontal="right" vertical="center" wrapText="1"/>
    </xf>
    <xf numFmtId="2" fontId="22" fillId="0" borderId="36" xfId="2" applyNumberFormat="1" applyFont="1" applyFill="1" applyBorder="1" applyAlignment="1">
      <alignment horizontal="center" vertical="center" wrapText="1"/>
    </xf>
    <xf numFmtId="9" fontId="22" fillId="0" borderId="36" xfId="1" applyFont="1" applyFill="1" applyBorder="1" applyAlignment="1">
      <alignment horizontal="right" vertical="center" wrapText="1"/>
    </xf>
    <xf numFmtId="0" fontId="22" fillId="8" borderId="0" xfId="2" applyFont="1" applyFill="1" applyAlignment="1">
      <alignment horizontal="left" vertical="center" wrapText="1"/>
    </xf>
    <xf numFmtId="0" fontId="13" fillId="0" borderId="0" xfId="2"/>
    <xf numFmtId="49" fontId="43" fillId="0" borderId="0" xfId="2" applyNumberFormat="1" applyFont="1" applyFill="1" applyBorder="1" applyAlignment="1">
      <alignment horizontal="left" vertical="center"/>
    </xf>
    <xf numFmtId="0" fontId="42" fillId="0" borderId="0" xfId="2" applyFont="1" applyFill="1" applyAlignment="1"/>
    <xf numFmtId="0" fontId="17" fillId="0" borderId="0" xfId="2" applyFont="1" applyFill="1" applyAlignment="1"/>
    <xf numFmtId="0" fontId="13" fillId="0" borderId="0" xfId="2" applyFill="1"/>
    <xf numFmtId="0" fontId="44" fillId="0" borderId="0" xfId="2" applyFont="1" applyFill="1" applyAlignment="1"/>
    <xf numFmtId="3" fontId="15" fillId="7" borderId="41" xfId="2" applyNumberFormat="1" applyFont="1" applyFill="1" applyBorder="1" applyAlignment="1">
      <alignment horizontal="center" vertical="center"/>
    </xf>
    <xf numFmtId="3" fontId="15" fillId="7" borderId="42" xfId="2" applyNumberFormat="1" applyFont="1" applyFill="1" applyBorder="1" applyAlignment="1">
      <alignment horizontal="center" vertical="center"/>
    </xf>
    <xf numFmtId="165" fontId="27" fillId="7" borderId="0" xfId="2" applyNumberFormat="1" applyFont="1" applyFill="1" applyBorder="1" applyAlignment="1">
      <alignment horizontal="center" vertical="center" wrapText="1"/>
    </xf>
    <xf numFmtId="9" fontId="13" fillId="7" borderId="0" xfId="1" applyFill="1" applyBorder="1" applyAlignment="1" applyProtection="1">
      <alignment horizontal="center" vertical="center"/>
    </xf>
    <xf numFmtId="167" fontId="27" fillId="7" borderId="44" xfId="2" applyNumberFormat="1" applyFont="1" applyFill="1" applyBorder="1" applyAlignment="1">
      <alignment horizontal="center" vertical="center"/>
    </xf>
    <xf numFmtId="9" fontId="13" fillId="7" borderId="45" xfId="1" applyFill="1" applyBorder="1" applyAlignment="1">
      <alignment horizontal="center" vertical="center"/>
    </xf>
    <xf numFmtId="9" fontId="13" fillId="7" borderId="46" xfId="1" applyFill="1" applyBorder="1" applyAlignment="1">
      <alignment horizontal="center" vertical="center"/>
    </xf>
    <xf numFmtId="49" fontId="27" fillId="7" borderId="40" xfId="2" applyNumberFormat="1" applyFont="1" applyFill="1" applyBorder="1" applyAlignment="1">
      <alignment horizontal="center" vertical="center"/>
    </xf>
    <xf numFmtId="1" fontId="15" fillId="7" borderId="40" xfId="2" applyNumberFormat="1" applyFont="1" applyFill="1" applyBorder="1" applyAlignment="1">
      <alignment horizontal="center" vertical="center"/>
    </xf>
    <xf numFmtId="9" fontId="13" fillId="7" borderId="43" xfId="1" applyFill="1" applyBorder="1" applyAlignment="1">
      <alignment horizontal="center" vertical="center"/>
    </xf>
    <xf numFmtId="0" fontId="27" fillId="7" borderId="28" xfId="2" applyNumberFormat="1" applyFont="1" applyFill="1" applyBorder="1" applyAlignment="1">
      <alignment horizontal="center" vertical="center" wrapText="1"/>
    </xf>
    <xf numFmtId="9" fontId="15" fillId="0" borderId="0" xfId="4" applyFont="1" applyFill="1"/>
    <xf numFmtId="164" fontId="13" fillId="0" borderId="0" xfId="2" applyNumberFormat="1"/>
    <xf numFmtId="0" fontId="31" fillId="0" borderId="0" xfId="31">
      <protection locked="0"/>
    </xf>
    <xf numFmtId="1" fontId="15" fillId="7" borderId="27" xfId="2" applyNumberFormat="1" applyFont="1" applyFill="1" applyBorder="1" applyAlignment="1">
      <alignment horizontal="center" vertical="center"/>
    </xf>
    <xf numFmtId="1" fontId="15" fillId="7" borderId="48" xfId="2" applyNumberFormat="1" applyFont="1" applyFill="1" applyBorder="1" applyAlignment="1">
      <alignment horizontal="center" vertical="center"/>
    </xf>
    <xf numFmtId="1" fontId="15" fillId="7" borderId="26" xfId="2" applyNumberFormat="1" applyFont="1" applyFill="1" applyBorder="1" applyAlignment="1">
      <alignment horizontal="center" vertical="center"/>
    </xf>
    <xf numFmtId="1" fontId="15" fillId="7" borderId="49" xfId="2" applyNumberFormat="1" applyFont="1" applyFill="1" applyBorder="1" applyAlignment="1">
      <alignment horizontal="center" vertical="center"/>
    </xf>
    <xf numFmtId="0" fontId="48" fillId="0" borderId="0" xfId="2" applyFont="1" applyFill="1" applyAlignment="1">
      <alignment vertical="center"/>
    </xf>
    <xf numFmtId="0" fontId="48" fillId="0" borderId="0" xfId="2" applyFont="1" applyFill="1"/>
    <xf numFmtId="0" fontId="49" fillId="0" borderId="0" xfId="2" applyFont="1" applyFill="1"/>
    <xf numFmtId="0" fontId="49" fillId="0" borderId="0" xfId="2" applyFont="1" applyFill="1" applyBorder="1"/>
    <xf numFmtId="0" fontId="50" fillId="0" borderId="0" xfId="2" applyFont="1" applyFill="1" applyBorder="1"/>
    <xf numFmtId="0" fontId="51" fillId="0" borderId="0" xfId="2" applyFont="1" applyFill="1"/>
    <xf numFmtId="0" fontId="50" fillId="0" borderId="0" xfId="2" applyFont="1" applyFill="1"/>
    <xf numFmtId="166" fontId="51" fillId="0" borderId="0" xfId="2" applyNumberFormat="1" applyFont="1" applyFill="1"/>
    <xf numFmtId="0" fontId="52" fillId="0" borderId="0" xfId="2" applyFont="1" applyFill="1" applyAlignment="1">
      <alignment horizontal="left" vertical="center"/>
    </xf>
    <xf numFmtId="0" fontId="53" fillId="0" borderId="0" xfId="2" applyFont="1" applyFill="1"/>
    <xf numFmtId="0" fontId="50" fillId="0" borderId="34" xfId="2" applyFont="1" applyFill="1" applyBorder="1"/>
    <xf numFmtId="0" fontId="50" fillId="0" borderId="35" xfId="2" applyFont="1" applyFill="1" applyBorder="1"/>
    <xf numFmtId="0" fontId="50" fillId="0" borderId="36" xfId="2" applyFont="1" applyFill="1" applyBorder="1"/>
    <xf numFmtId="0" fontId="50" fillId="0" borderId="15" xfId="2" applyFont="1" applyFill="1" applyBorder="1"/>
    <xf numFmtId="0" fontId="50" fillId="0" borderId="16" xfId="2" applyFont="1" applyFill="1" applyBorder="1"/>
    <xf numFmtId="0" fontId="50" fillId="0" borderId="17" xfId="2" applyFont="1" applyFill="1" applyBorder="1"/>
    <xf numFmtId="2" fontId="46" fillId="7" borderId="0" xfId="2" applyNumberFormat="1" applyFont="1" applyFill="1" applyBorder="1" applyAlignment="1">
      <alignment horizontal="left" vertical="center"/>
    </xf>
    <xf numFmtId="0" fontId="53" fillId="7" borderId="0" xfId="2" applyFont="1" applyFill="1"/>
    <xf numFmtId="0" fontId="53" fillId="8" borderId="0" xfId="2" applyFont="1" applyFill="1"/>
    <xf numFmtId="0" fontId="49" fillId="7" borderId="0" xfId="2" applyFont="1" applyFill="1" applyBorder="1"/>
    <xf numFmtId="0" fontId="9" fillId="0" borderId="0" xfId="31" applyFont="1" applyFill="1" applyBorder="1" applyAlignment="1">
      <alignment vertical="center"/>
      <protection locked="0"/>
    </xf>
    <xf numFmtId="171" fontId="10" fillId="0" borderId="0" xfId="30" applyNumberFormat="1" applyFont="1" applyFill="1" applyBorder="1" applyAlignment="1" applyProtection="1">
      <alignment horizontal="right" vertical="center"/>
      <protection locked="0"/>
    </xf>
    <xf numFmtId="171" fontId="11" fillId="0" borderId="0" xfId="30" applyNumberFormat="1" applyFont="1" applyFill="1" applyBorder="1" applyAlignment="1" applyProtection="1">
      <alignment horizontal="right" vertical="center"/>
      <protection locked="0"/>
    </xf>
    <xf numFmtId="0" fontId="31" fillId="0" borderId="50" xfId="31" applyFont="1" applyBorder="1" applyAlignment="1">
      <alignment horizontal="center" vertical="center" wrapText="1" shrinkToFit="1"/>
      <protection locked="0"/>
    </xf>
    <xf numFmtId="0" fontId="46" fillId="0" borderId="0" xfId="2" applyFont="1" applyFill="1" applyBorder="1" applyAlignment="1">
      <alignment horizontal="left" vertical="center"/>
    </xf>
    <xf numFmtId="0" fontId="46" fillId="0" borderId="0" xfId="2" applyFont="1"/>
    <xf numFmtId="3" fontId="57" fillId="0" borderId="47" xfId="31" applyNumberFormat="1" applyFont="1" applyBorder="1">
      <protection locked="0"/>
    </xf>
    <xf numFmtId="3" fontId="56" fillId="0" borderId="47" xfId="31" applyNumberFormat="1" applyFont="1" applyBorder="1">
      <protection locked="0"/>
    </xf>
    <xf numFmtId="3" fontId="56" fillId="4" borderId="47" xfId="31" applyNumberFormat="1" applyFont="1" applyFill="1" applyBorder="1">
      <protection locked="0"/>
    </xf>
    <xf numFmtId="9" fontId="21" fillId="0" borderId="0" xfId="4" applyFont="1" applyFill="1" applyAlignment="1">
      <alignment horizontal="left"/>
    </xf>
    <xf numFmtId="9" fontId="16" fillId="0" borderId="0" xfId="4" applyFont="1" applyFill="1" applyAlignment="1">
      <alignment horizontal="left"/>
    </xf>
    <xf numFmtId="9" fontId="25" fillId="8" borderId="0" xfId="4" applyFont="1" applyFill="1"/>
    <xf numFmtId="0" fontId="7" fillId="0" borderId="0" xfId="0" applyFont="1" applyBorder="1" applyAlignment="1">
      <protection locked="0"/>
    </xf>
    <xf numFmtId="0" fontId="13" fillId="0" borderId="0" xfId="2" applyFont="1" applyFill="1" applyBorder="1" applyAlignment="1"/>
    <xf numFmtId="0" fontId="13" fillId="0" borderId="0" xfId="2" applyFill="1" applyBorder="1"/>
    <xf numFmtId="0" fontId="57" fillId="0" borderId="8" xfId="31" applyFont="1" applyBorder="1" applyAlignment="1">
      <alignment horizontal="center" vertical="center" wrapText="1" shrinkToFit="1"/>
      <protection locked="0"/>
    </xf>
    <xf numFmtId="0" fontId="56" fillId="0" borderId="8" xfId="31" applyFont="1" applyBorder="1" applyAlignment="1">
      <alignment horizontal="center" vertical="center" wrapText="1" shrinkToFit="1"/>
      <protection locked="0"/>
    </xf>
    <xf numFmtId="0" fontId="56" fillId="0" borderId="7" xfId="31" applyFont="1" applyBorder="1" applyAlignment="1">
      <alignment horizontal="center" vertical="center" wrapText="1" shrinkToFit="1"/>
      <protection locked="0"/>
    </xf>
    <xf numFmtId="0" fontId="44" fillId="0" borderId="51" xfId="2" applyFont="1" applyFill="1" applyBorder="1" applyAlignment="1"/>
    <xf numFmtId="0" fontId="13" fillId="0" borderId="51" xfId="2" applyBorder="1"/>
    <xf numFmtId="0" fontId="13" fillId="0" borderId="53" xfId="2" applyBorder="1"/>
    <xf numFmtId="0" fontId="13" fillId="0" borderId="54" xfId="2" applyBorder="1"/>
    <xf numFmtId="0" fontId="13" fillId="0" borderId="0" xfId="2" applyBorder="1"/>
    <xf numFmtId="0" fontId="13" fillId="0" borderId="55" xfId="2" applyBorder="1"/>
    <xf numFmtId="0" fontId="67" fillId="0" borderId="57" xfId="2" applyFont="1" applyBorder="1" applyAlignment="1">
      <alignment vertical="center"/>
    </xf>
    <xf numFmtId="0" fontId="67" fillId="0" borderId="58" xfId="2" applyFont="1" applyBorder="1" applyAlignment="1">
      <alignment vertical="center"/>
    </xf>
    <xf numFmtId="0" fontId="67" fillId="0" borderId="56" xfId="2" applyFont="1" applyBorder="1" applyAlignment="1">
      <alignment vertical="center"/>
    </xf>
    <xf numFmtId="9" fontId="13" fillId="0" borderId="0" xfId="4" applyFont="1"/>
    <xf numFmtId="3" fontId="13" fillId="0" borderId="0" xfId="2" applyNumberFormat="1"/>
    <xf numFmtId="9" fontId="10" fillId="0" borderId="0" xfId="33" applyFont="1" applyFill="1" applyBorder="1" applyAlignment="1" applyProtection="1">
      <alignment horizontal="right" vertical="center"/>
      <protection locked="0"/>
    </xf>
    <xf numFmtId="171" fontId="12" fillId="0" borderId="0" xfId="34" applyNumberFormat="1" applyFont="1" applyFill="1" applyBorder="1" applyAlignment="1" applyProtection="1">
      <alignment horizontal="right" vertical="center"/>
      <protection locked="0"/>
    </xf>
    <xf numFmtId="171" fontId="11" fillId="0" borderId="0" xfId="34" applyNumberFormat="1" applyFont="1" applyFill="1" applyBorder="1" applyAlignment="1" applyProtection="1">
      <alignment horizontal="right" vertical="center"/>
      <protection locked="0"/>
    </xf>
    <xf numFmtId="171" fontId="10" fillId="0" borderId="0" xfId="34" applyNumberFormat="1" applyFont="1" applyFill="1" applyBorder="1" applyAlignment="1" applyProtection="1">
      <alignment horizontal="right" vertical="center"/>
      <protection locked="0"/>
    </xf>
    <xf numFmtId="9" fontId="31" fillId="0" borderId="0" xfId="33" applyProtection="1">
      <protection locked="0"/>
    </xf>
    <xf numFmtId="3" fontId="63" fillId="0" borderId="0" xfId="34" applyNumberFormat="1" applyFont="1" applyFill="1" applyBorder="1" applyAlignment="1" applyProtection="1">
      <alignment horizontal="right" vertical="center"/>
      <protection locked="0"/>
    </xf>
    <xf numFmtId="0" fontId="8" fillId="0" borderId="0" xfId="35" applyFont="1" applyBorder="1" applyAlignment="1">
      <alignment vertical="center"/>
      <protection locked="0"/>
    </xf>
    <xf numFmtId="0" fontId="7" fillId="0" borderId="0" xfId="35" applyFont="1" applyBorder="1" applyAlignment="1">
      <protection locked="0"/>
    </xf>
    <xf numFmtId="0" fontId="68" fillId="0" borderId="55" xfId="35" applyBorder="1">
      <protection locked="0"/>
    </xf>
    <xf numFmtId="0" fontId="68" fillId="0" borderId="0" xfId="35" applyBorder="1">
      <protection locked="0"/>
    </xf>
    <xf numFmtId="0" fontId="5" fillId="0" borderId="52" xfId="35" applyFont="1" applyBorder="1" applyAlignment="1">
      <protection locked="0"/>
    </xf>
    <xf numFmtId="0" fontId="69" fillId="0" borderId="0" xfId="2" applyFont="1"/>
    <xf numFmtId="9" fontId="25" fillId="8" borderId="0" xfId="4" applyFont="1" applyFill="1" applyAlignment="1">
      <alignment horizontal="left"/>
    </xf>
    <xf numFmtId="9" fontId="26" fillId="8" borderId="0" xfId="4" applyFont="1" applyFill="1" applyAlignment="1" applyProtection="1">
      <alignment horizontal="left"/>
      <protection locked="0"/>
    </xf>
    <xf numFmtId="1" fontId="31" fillId="0" borderId="0" xfId="33" applyNumberFormat="1" applyProtection="1">
      <protection locked="0"/>
    </xf>
    <xf numFmtId="1" fontId="13" fillId="0" borderId="0" xfId="2" applyNumberFormat="1"/>
    <xf numFmtId="0" fontId="31" fillId="0" borderId="54" xfId="35" applyFont="1" applyBorder="1">
      <protection locked="0"/>
    </xf>
    <xf numFmtId="0" fontId="17" fillId="0" borderId="0" xfId="2" applyFont="1" applyFill="1" applyBorder="1" applyAlignment="1">
      <alignment vertical="center"/>
    </xf>
    <xf numFmtId="9" fontId="13" fillId="0" borderId="0" xfId="4" applyFont="1" applyFill="1" applyBorder="1"/>
    <xf numFmtId="9" fontId="31" fillId="0" borderId="0" xfId="4" applyFill="1" applyBorder="1" applyProtection="1">
      <protection locked="0"/>
    </xf>
    <xf numFmtId="9" fontId="21" fillId="0" borderId="0" xfId="4" applyFont="1" applyFill="1"/>
    <xf numFmtId="9" fontId="16" fillId="0" borderId="0" xfId="4" applyFont="1" applyFill="1"/>
    <xf numFmtId="1" fontId="27" fillId="7" borderId="18" xfId="2" applyNumberFormat="1" applyFont="1" applyFill="1" applyBorder="1" applyAlignment="1">
      <alignment horizontal="center" vertical="center"/>
    </xf>
    <xf numFmtId="0" fontId="17" fillId="0" borderId="0" xfId="2" applyFont="1"/>
    <xf numFmtId="171" fontId="73" fillId="0" borderId="0" xfId="30" applyNumberFormat="1" applyFont="1" applyFill="1" applyBorder="1" applyAlignment="1" applyProtection="1">
      <alignment horizontal="right" vertical="center"/>
      <protection locked="0"/>
    </xf>
    <xf numFmtId="164" fontId="17" fillId="0" borderId="0" xfId="2" applyNumberFormat="1" applyFont="1"/>
    <xf numFmtId="0" fontId="13" fillId="0" borderId="0" xfId="2" applyFont="1" applyFill="1" applyBorder="1" applyAlignment="1">
      <alignment horizontal="left" vertical="center"/>
    </xf>
    <xf numFmtId="0" fontId="13" fillId="0" borderId="0" xfId="2" applyFont="1" applyFill="1" applyBorder="1" applyAlignment="1">
      <alignment horizontal="left" vertical="center"/>
    </xf>
    <xf numFmtId="3" fontId="57" fillId="21" borderId="47" xfId="31" applyNumberFormat="1" applyFont="1" applyFill="1" applyBorder="1">
      <protection locked="0"/>
    </xf>
    <xf numFmtId="3" fontId="56" fillId="21" borderId="47" xfId="31" applyNumberFormat="1" applyFont="1" applyFill="1" applyBorder="1">
      <protection locked="0"/>
    </xf>
    <xf numFmtId="0" fontId="56" fillId="8" borderId="0" xfId="0" applyFont="1" applyFill="1">
      <protection locked="0"/>
    </xf>
    <xf numFmtId="0" fontId="3" fillId="8" borderId="0" xfId="0" applyFont="1" applyFill="1">
      <protection locked="0"/>
    </xf>
    <xf numFmtId="0" fontId="74" fillId="8" borderId="0" xfId="0" applyFont="1" applyFill="1">
      <protection locked="0"/>
    </xf>
    <xf numFmtId="0" fontId="74" fillId="23" borderId="0" xfId="0" applyFont="1" applyFill="1">
      <protection locked="0"/>
    </xf>
    <xf numFmtId="0" fontId="3" fillId="23" borderId="0" xfId="0" applyFont="1" applyFill="1">
      <protection locked="0"/>
    </xf>
    <xf numFmtId="0" fontId="5" fillId="8" borderId="0" xfId="0" applyFont="1" applyFill="1">
      <protection locked="0"/>
    </xf>
    <xf numFmtId="0" fontId="2" fillId="8" borderId="0" xfId="0" applyFont="1" applyFill="1">
      <protection locked="0"/>
    </xf>
    <xf numFmtId="17" fontId="56" fillId="8" borderId="0" xfId="0" applyNumberFormat="1" applyFont="1" applyFill="1">
      <protection locked="0"/>
    </xf>
    <xf numFmtId="0" fontId="77" fillId="8" borderId="0" xfId="0" applyFont="1" applyFill="1">
      <protection locked="0"/>
    </xf>
    <xf numFmtId="0" fontId="78" fillId="23" borderId="0" xfId="0" applyFont="1" applyFill="1">
      <protection locked="0"/>
    </xf>
    <xf numFmtId="0" fontId="56" fillId="8" borderId="0" xfId="0" applyFont="1" applyFill="1" applyAlignment="1">
      <alignment wrapText="1"/>
      <protection locked="0"/>
    </xf>
    <xf numFmtId="0" fontId="57" fillId="8" borderId="0" xfId="0" applyFont="1" applyFill="1" applyAlignment="1">
      <alignment wrapText="1"/>
      <protection locked="0"/>
    </xf>
    <xf numFmtId="0" fontId="58" fillId="21" borderId="72" xfId="35" applyFont="1" applyFill="1" applyBorder="1" applyAlignment="1">
      <alignment vertical="center" wrapText="1"/>
      <protection locked="0"/>
    </xf>
    <xf numFmtId="0" fontId="58" fillId="0" borderId="66" xfId="35" applyFont="1" applyBorder="1" applyAlignment="1">
      <alignment horizontal="center" vertical="center" wrapText="1"/>
      <protection locked="0"/>
    </xf>
    <xf numFmtId="0" fontId="5" fillId="0" borderId="87" xfId="35" applyFont="1" applyBorder="1" applyAlignment="1">
      <protection locked="0"/>
    </xf>
    <xf numFmtId="0" fontId="7" fillId="0" borderId="88" xfId="35" applyFont="1" applyBorder="1" applyAlignment="1">
      <protection locked="0"/>
    </xf>
    <xf numFmtId="0" fontId="17" fillId="0" borderId="88" xfId="2" applyFont="1" applyFill="1" applyBorder="1" applyAlignment="1"/>
    <xf numFmtId="0" fontId="13" fillId="0" borderId="88" xfId="2" applyFill="1" applyBorder="1"/>
    <xf numFmtId="0" fontId="13" fillId="0" borderId="89" xfId="2" applyFill="1" applyBorder="1"/>
    <xf numFmtId="0" fontId="13" fillId="0" borderId="91" xfId="2" applyFill="1" applyBorder="1"/>
    <xf numFmtId="0" fontId="56" fillId="0" borderId="90" xfId="35" applyFont="1" applyBorder="1" applyAlignment="1">
      <protection locked="0"/>
    </xf>
    <xf numFmtId="0" fontId="57" fillId="0" borderId="92" xfId="35" applyFont="1" applyBorder="1" applyAlignment="1">
      <protection locked="0"/>
    </xf>
    <xf numFmtId="0" fontId="7" fillId="0" borderId="93" xfId="35" applyFont="1" applyBorder="1" applyAlignment="1">
      <protection locked="0"/>
    </xf>
    <xf numFmtId="0" fontId="13" fillId="0" borderId="93" xfId="2" applyFont="1" applyFill="1" applyBorder="1" applyAlignment="1"/>
    <xf numFmtId="0" fontId="13" fillId="0" borderId="93" xfId="2" applyFill="1" applyBorder="1"/>
    <xf numFmtId="0" fontId="13" fillId="0" borderId="94" xfId="2" applyFill="1" applyBorder="1"/>
    <xf numFmtId="0" fontId="58" fillId="0" borderId="95" xfId="35" applyFont="1" applyBorder="1" applyAlignment="1">
      <alignment horizontal="center" vertical="center" wrapText="1"/>
      <protection locked="0"/>
    </xf>
    <xf numFmtId="3" fontId="63" fillId="25" borderId="97" xfId="35" applyNumberFormat="1" applyFont="1" applyFill="1" applyBorder="1" applyAlignment="1">
      <alignment horizontal="right" vertical="center"/>
      <protection locked="0"/>
    </xf>
    <xf numFmtId="3" fontId="63" fillId="26" borderId="98" xfId="35" applyNumberFormat="1" applyFont="1" applyFill="1" applyBorder="1" applyAlignment="1">
      <alignment horizontal="right" vertical="center"/>
      <protection locked="0"/>
    </xf>
    <xf numFmtId="3" fontId="63" fillId="25" borderId="99" xfId="35" applyNumberFormat="1" applyFont="1" applyFill="1" applyBorder="1" applyAlignment="1">
      <alignment horizontal="right" vertical="center"/>
      <protection locked="0"/>
    </xf>
    <xf numFmtId="3" fontId="63" fillId="22" borderId="95" xfId="34" applyNumberFormat="1" applyFont="1" applyFill="1" applyBorder="1" applyAlignment="1" applyProtection="1">
      <alignment horizontal="right" vertical="center"/>
      <protection locked="0"/>
    </xf>
    <xf numFmtId="3" fontId="63" fillId="26" borderId="96" xfId="35" applyNumberFormat="1" applyFont="1" applyFill="1" applyBorder="1" applyAlignment="1">
      <alignment horizontal="right" vertical="center"/>
      <protection locked="0"/>
    </xf>
    <xf numFmtId="3" fontId="63" fillId="21" borderId="95" xfId="34" applyNumberFormat="1" applyFont="1" applyFill="1" applyBorder="1" applyAlignment="1" applyProtection="1">
      <alignment horizontal="right" vertical="center"/>
      <protection locked="0"/>
    </xf>
    <xf numFmtId="3" fontId="63" fillId="20" borderId="96" xfId="35" applyNumberFormat="1" applyFont="1" applyFill="1" applyBorder="1" applyAlignment="1">
      <alignment horizontal="right" vertical="center"/>
      <protection locked="0"/>
    </xf>
    <xf numFmtId="3" fontId="64" fillId="25" borderId="97" xfId="35" applyNumberFormat="1" applyFont="1" applyFill="1" applyBorder="1" applyAlignment="1">
      <alignment horizontal="right" vertical="center"/>
      <protection locked="0"/>
    </xf>
    <xf numFmtId="3" fontId="64" fillId="26" borderId="98" xfId="35" applyNumberFormat="1" applyFont="1" applyFill="1" applyBorder="1" applyAlignment="1">
      <alignment horizontal="right" vertical="center"/>
      <protection locked="0"/>
    </xf>
    <xf numFmtId="3" fontId="64" fillId="25" borderId="99" xfId="35" applyNumberFormat="1" applyFont="1" applyFill="1" applyBorder="1" applyAlignment="1">
      <alignment horizontal="right" vertical="center"/>
      <protection locked="0"/>
    </xf>
    <xf numFmtId="3" fontId="64" fillId="26" borderId="96" xfId="35" applyNumberFormat="1" applyFont="1" applyFill="1" applyBorder="1" applyAlignment="1">
      <alignment horizontal="right" vertical="center"/>
      <protection locked="0"/>
    </xf>
    <xf numFmtId="3" fontId="64" fillId="20" borderId="96" xfId="35" applyNumberFormat="1" applyFont="1" applyFill="1" applyBorder="1" applyAlignment="1">
      <alignment horizontal="right" vertical="center"/>
      <protection locked="0"/>
    </xf>
    <xf numFmtId="3" fontId="64" fillId="26" borderId="96" xfId="34" applyNumberFormat="1" applyFont="1" applyFill="1" applyBorder="1" applyAlignment="1" applyProtection="1">
      <alignment horizontal="right" vertical="center"/>
      <protection locked="0"/>
    </xf>
    <xf numFmtId="3" fontId="64" fillId="25" borderId="100" xfId="35" applyNumberFormat="1" applyFont="1" applyFill="1" applyBorder="1" applyAlignment="1">
      <alignment horizontal="right" vertical="center"/>
      <protection locked="0"/>
    </xf>
    <xf numFmtId="3" fontId="63" fillId="26" borderId="96" xfId="34" applyNumberFormat="1" applyFont="1" applyFill="1" applyBorder="1" applyAlignment="1" applyProtection="1">
      <alignment horizontal="right" vertical="center"/>
      <protection locked="0"/>
    </xf>
    <xf numFmtId="3" fontId="63" fillId="25" borderId="100" xfId="35" applyNumberFormat="1" applyFont="1" applyFill="1" applyBorder="1" applyAlignment="1">
      <alignment horizontal="right" vertical="center"/>
      <protection locked="0"/>
    </xf>
    <xf numFmtId="0" fontId="61" fillId="0" borderId="67" xfId="35" applyFont="1" applyBorder="1" applyAlignment="1">
      <alignment horizontal="left" vertical="center" wrapText="1"/>
      <protection locked="0"/>
    </xf>
    <xf numFmtId="0" fontId="4" fillId="21" borderId="67" xfId="35" applyFont="1" applyFill="1" applyBorder="1" applyAlignment="1">
      <alignment vertical="center"/>
      <protection locked="0"/>
    </xf>
    <xf numFmtId="0" fontId="58" fillId="0" borderId="102" xfId="35" applyFont="1" applyBorder="1" applyAlignment="1">
      <alignment horizontal="center" vertical="center" wrapText="1"/>
      <protection locked="0"/>
    </xf>
    <xf numFmtId="0" fontId="58" fillId="0" borderId="103" xfId="35" applyFont="1" applyBorder="1" applyAlignment="1">
      <alignment horizontal="center" vertical="center" wrapText="1"/>
      <protection locked="0"/>
    </xf>
    <xf numFmtId="3" fontId="63" fillId="25" borderId="106" xfId="35" applyNumberFormat="1" applyFont="1" applyFill="1" applyBorder="1" applyAlignment="1">
      <alignment horizontal="right" vertical="center"/>
      <protection locked="0"/>
    </xf>
    <xf numFmtId="3" fontId="63" fillId="25" borderId="107" xfId="35" applyNumberFormat="1" applyFont="1" applyFill="1" applyBorder="1" applyAlignment="1">
      <alignment horizontal="right" vertical="center"/>
      <protection locked="0"/>
    </xf>
    <xf numFmtId="3" fontId="63" fillId="26" borderId="108" xfId="35" applyNumberFormat="1" applyFont="1" applyFill="1" applyBorder="1" applyAlignment="1">
      <alignment horizontal="right" vertical="center"/>
      <protection locked="0"/>
    </xf>
    <xf numFmtId="3" fontId="63" fillId="26" borderId="109" xfId="35" applyNumberFormat="1" applyFont="1" applyFill="1" applyBorder="1" applyAlignment="1">
      <alignment horizontal="right" vertical="center"/>
      <protection locked="0"/>
    </xf>
    <xf numFmtId="3" fontId="63" fillId="25" borderId="110" xfId="35" applyNumberFormat="1" applyFont="1" applyFill="1" applyBorder="1" applyAlignment="1">
      <alignment horizontal="right" vertical="center"/>
      <protection locked="0"/>
    </xf>
    <xf numFmtId="3" fontId="63" fillId="25" borderId="111" xfId="35" applyNumberFormat="1" applyFont="1" applyFill="1" applyBorder="1" applyAlignment="1">
      <alignment horizontal="right" vertical="center"/>
      <protection locked="0"/>
    </xf>
    <xf numFmtId="3" fontId="63" fillId="22" borderId="102" xfId="34" applyNumberFormat="1" applyFont="1" applyFill="1" applyBorder="1" applyAlignment="1" applyProtection="1">
      <alignment horizontal="right" vertical="center"/>
      <protection locked="0"/>
    </xf>
    <xf numFmtId="3" fontId="63" fillId="22" borderId="103" xfId="34" applyNumberFormat="1" applyFont="1" applyFill="1" applyBorder="1" applyAlignment="1" applyProtection="1">
      <alignment horizontal="right" vertical="center"/>
      <protection locked="0"/>
    </xf>
    <xf numFmtId="3" fontId="63" fillId="26" borderId="104" xfId="35" applyNumberFormat="1" applyFont="1" applyFill="1" applyBorder="1" applyAlignment="1">
      <alignment horizontal="right" vertical="center"/>
      <protection locked="0"/>
    </xf>
    <xf numFmtId="3" fontId="63" fillId="26" borderId="105" xfId="35" applyNumberFormat="1" applyFont="1" applyFill="1" applyBorder="1" applyAlignment="1">
      <alignment horizontal="right" vertical="center"/>
      <protection locked="0"/>
    </xf>
    <xf numFmtId="3" fontId="63" fillId="21" borderId="102" xfId="34" applyNumberFormat="1" applyFont="1" applyFill="1" applyBorder="1" applyAlignment="1" applyProtection="1">
      <alignment horizontal="right" vertical="center"/>
      <protection locked="0"/>
    </xf>
    <xf numFmtId="3" fontId="63" fillId="21" borderId="103" xfId="34" applyNumberFormat="1" applyFont="1" applyFill="1" applyBorder="1" applyAlignment="1" applyProtection="1">
      <alignment horizontal="right" vertical="center"/>
      <protection locked="0"/>
    </xf>
    <xf numFmtId="3" fontId="63" fillId="20" borderId="104" xfId="35" applyNumberFormat="1" applyFont="1" applyFill="1" applyBorder="1" applyAlignment="1">
      <alignment horizontal="right" vertical="center"/>
      <protection locked="0"/>
    </xf>
    <xf numFmtId="3" fontId="63" fillId="20" borderId="105" xfId="35" applyNumberFormat="1" applyFont="1" applyFill="1" applyBorder="1" applyAlignment="1">
      <alignment horizontal="right" vertical="center"/>
      <protection locked="0"/>
    </xf>
    <xf numFmtId="3" fontId="63" fillId="26" borderId="104" xfId="34" applyNumberFormat="1" applyFont="1" applyFill="1" applyBorder="1" applyAlignment="1" applyProtection="1">
      <alignment horizontal="right" vertical="center"/>
      <protection locked="0"/>
    </xf>
    <xf numFmtId="3" fontId="63" fillId="26" borderId="105" xfId="34" applyNumberFormat="1" applyFont="1" applyFill="1" applyBorder="1" applyAlignment="1" applyProtection="1">
      <alignment horizontal="right" vertical="center"/>
      <protection locked="0"/>
    </xf>
    <xf numFmtId="3" fontId="63" fillId="25" borderId="114" xfId="35" applyNumberFormat="1" applyFont="1" applyFill="1" applyBorder="1" applyAlignment="1">
      <alignment horizontal="right" vertical="center"/>
      <protection locked="0"/>
    </xf>
    <xf numFmtId="3" fontId="63" fillId="25" borderId="115" xfId="35" applyNumberFormat="1" applyFont="1" applyFill="1" applyBorder="1" applyAlignment="1">
      <alignment horizontal="right" vertical="center"/>
      <protection locked="0"/>
    </xf>
    <xf numFmtId="3" fontId="64" fillId="25" borderId="106" xfId="35" applyNumberFormat="1" applyFont="1" applyFill="1" applyBorder="1" applyAlignment="1">
      <alignment horizontal="right" vertical="center"/>
      <protection locked="0"/>
    </xf>
    <xf numFmtId="3" fontId="64" fillId="25" borderId="107" xfId="35" applyNumberFormat="1" applyFont="1" applyFill="1" applyBorder="1" applyAlignment="1">
      <alignment horizontal="right" vertical="center"/>
      <protection locked="0"/>
    </xf>
    <xf numFmtId="3" fontId="64" fillId="26" borderId="108" xfId="35" applyNumberFormat="1" applyFont="1" applyFill="1" applyBorder="1" applyAlignment="1">
      <alignment horizontal="right" vertical="center"/>
      <protection locked="0"/>
    </xf>
    <xf numFmtId="3" fontId="64" fillId="26" borderId="109" xfId="35" applyNumberFormat="1" applyFont="1" applyFill="1" applyBorder="1" applyAlignment="1">
      <alignment horizontal="right" vertical="center"/>
      <protection locked="0"/>
    </xf>
    <xf numFmtId="3" fontId="64" fillId="25" borderId="110" xfId="35" applyNumberFormat="1" applyFont="1" applyFill="1" applyBorder="1" applyAlignment="1">
      <alignment horizontal="right" vertical="center"/>
      <protection locked="0"/>
    </xf>
    <xf numFmtId="3" fontId="64" fillId="25" borderId="111" xfId="35" applyNumberFormat="1" applyFont="1" applyFill="1" applyBorder="1" applyAlignment="1">
      <alignment horizontal="right" vertical="center"/>
      <protection locked="0"/>
    </xf>
    <xf numFmtId="3" fontId="64" fillId="26" borderId="104" xfId="35" applyNumberFormat="1" applyFont="1" applyFill="1" applyBorder="1" applyAlignment="1">
      <alignment horizontal="right" vertical="center"/>
      <protection locked="0"/>
    </xf>
    <xf numFmtId="3" fontId="64" fillId="26" borderId="105" xfId="35" applyNumberFormat="1" applyFont="1" applyFill="1" applyBorder="1" applyAlignment="1">
      <alignment horizontal="right" vertical="center"/>
      <protection locked="0"/>
    </xf>
    <xf numFmtId="3" fontId="64" fillId="20" borderId="104" xfId="35" applyNumberFormat="1" applyFont="1" applyFill="1" applyBorder="1" applyAlignment="1">
      <alignment horizontal="right" vertical="center"/>
      <protection locked="0"/>
    </xf>
    <xf numFmtId="3" fontId="64" fillId="20" borderId="105" xfId="35" applyNumberFormat="1" applyFont="1" applyFill="1" applyBorder="1" applyAlignment="1">
      <alignment horizontal="right" vertical="center"/>
      <protection locked="0"/>
    </xf>
    <xf numFmtId="3" fontId="64" fillId="26" borderId="104" xfId="34" applyNumberFormat="1" applyFont="1" applyFill="1" applyBorder="1" applyAlignment="1" applyProtection="1">
      <alignment horizontal="right" vertical="center"/>
      <protection locked="0"/>
    </xf>
    <xf numFmtId="3" fontId="64" fillId="26" borderId="105" xfId="34" applyNumberFormat="1" applyFont="1" applyFill="1" applyBorder="1" applyAlignment="1" applyProtection="1">
      <alignment horizontal="right" vertical="center"/>
      <protection locked="0"/>
    </xf>
    <xf numFmtId="3" fontId="64" fillId="25" borderId="114" xfId="35" applyNumberFormat="1" applyFont="1" applyFill="1" applyBorder="1" applyAlignment="1">
      <alignment horizontal="right" vertical="center"/>
      <protection locked="0"/>
    </xf>
    <xf numFmtId="3" fontId="64" fillId="25" borderId="115" xfId="35" applyNumberFormat="1" applyFont="1" applyFill="1" applyBorder="1" applyAlignment="1">
      <alignment horizontal="right" vertical="center"/>
      <protection locked="0"/>
    </xf>
    <xf numFmtId="0" fontId="4" fillId="3" borderId="120" xfId="35" applyFont="1" applyFill="1" applyBorder="1" applyAlignment="1">
      <alignment vertical="center"/>
      <protection locked="0"/>
    </xf>
    <xf numFmtId="0" fontId="4" fillId="3" borderId="70" xfId="35" applyFont="1" applyFill="1" applyBorder="1" applyAlignment="1">
      <alignment vertical="center"/>
      <protection locked="0"/>
    </xf>
    <xf numFmtId="0" fontId="4" fillId="3" borderId="84" xfId="35" applyFont="1" applyFill="1" applyBorder="1" applyAlignment="1">
      <alignment vertical="center"/>
      <protection locked="0"/>
    </xf>
    <xf numFmtId="0" fontId="79" fillId="23" borderId="0" xfId="32" applyFont="1" applyFill="1">
      <protection locked="0"/>
    </xf>
    <xf numFmtId="3" fontId="4" fillId="24" borderId="125" xfId="0" applyNumberFormat="1" applyFont="1" applyFill="1" applyBorder="1" applyAlignment="1">
      <alignment horizontal="right" vertical="center"/>
      <protection locked="0"/>
    </xf>
    <xf numFmtId="3" fontId="72" fillId="24" borderId="125" xfId="0" applyNumberFormat="1" applyFont="1" applyFill="1" applyBorder="1" applyAlignment="1">
      <alignment horizontal="right" vertical="center"/>
      <protection locked="0"/>
    </xf>
    <xf numFmtId="9" fontId="4" fillId="19" borderId="125" xfId="4" applyFont="1" applyFill="1" applyBorder="1"/>
    <xf numFmtId="9" fontId="4" fillId="19" borderId="122" xfId="4" applyFont="1" applyFill="1" applyBorder="1"/>
    <xf numFmtId="0" fontId="5" fillId="0" borderId="87" xfId="0" applyFont="1" applyBorder="1" applyAlignment="1">
      <protection locked="0"/>
    </xf>
    <xf numFmtId="0" fontId="7" fillId="0" borderId="88" xfId="0" applyFont="1" applyBorder="1" applyAlignment="1">
      <protection locked="0"/>
    </xf>
    <xf numFmtId="0" fontId="17" fillId="0" borderId="89" xfId="2" applyFont="1" applyFill="1" applyBorder="1"/>
    <xf numFmtId="0" fontId="17" fillId="0" borderId="91" xfId="2" applyFont="1" applyFill="1" applyBorder="1"/>
    <xf numFmtId="0" fontId="56" fillId="0" borderId="90" xfId="0" applyFont="1" applyBorder="1" applyAlignment="1">
      <protection locked="0"/>
    </xf>
    <xf numFmtId="0" fontId="57" fillId="0" borderId="92" xfId="0" applyFont="1" applyBorder="1" applyAlignment="1">
      <protection locked="0"/>
    </xf>
    <xf numFmtId="0" fontId="7" fillId="0" borderId="93" xfId="0" applyFont="1" applyBorder="1" applyAlignment="1">
      <protection locked="0"/>
    </xf>
    <xf numFmtId="0" fontId="17" fillId="0" borderId="94" xfId="2" applyFont="1" applyFill="1" applyBorder="1"/>
    <xf numFmtId="0" fontId="58" fillId="0" borderId="126" xfId="0" applyFont="1" applyBorder="1" applyAlignment="1">
      <alignment horizontal="center" vertical="center" wrapText="1"/>
      <protection locked="0"/>
    </xf>
    <xf numFmtId="0" fontId="58" fillId="0" borderId="95" xfId="0" applyFont="1" applyBorder="1" applyAlignment="1">
      <alignment horizontal="center" vertical="center" wrapText="1"/>
      <protection locked="0"/>
    </xf>
    <xf numFmtId="0" fontId="58" fillId="0" borderId="103" xfId="0" applyFont="1" applyBorder="1" applyAlignment="1">
      <alignment horizontal="center" vertical="center" wrapText="1"/>
      <protection locked="0"/>
    </xf>
    <xf numFmtId="3" fontId="4" fillId="24" borderId="128" xfId="0" applyNumberFormat="1" applyFont="1" applyFill="1" applyBorder="1" applyAlignment="1">
      <alignment horizontal="right" vertical="center"/>
      <protection locked="0"/>
    </xf>
    <xf numFmtId="9" fontId="4" fillId="19" borderId="128" xfId="4" applyFont="1" applyFill="1" applyBorder="1"/>
    <xf numFmtId="9" fontId="4" fillId="19" borderId="123" xfId="4" applyFont="1" applyFill="1" applyBorder="1"/>
    <xf numFmtId="3" fontId="66" fillId="0" borderId="0" xfId="34" applyNumberFormat="1" applyFont="1" applyFill="1" applyBorder="1" applyAlignment="1" applyProtection="1">
      <alignment horizontal="right" vertical="center"/>
      <protection locked="0"/>
    </xf>
    <xf numFmtId="3" fontId="71" fillId="0" borderId="0" xfId="34" applyNumberFormat="1" applyFont="1" applyFill="1" applyBorder="1" applyAlignment="1" applyProtection="1">
      <alignment horizontal="right" vertical="center"/>
      <protection locked="0"/>
    </xf>
    <xf numFmtId="3" fontId="72" fillId="24" borderId="127" xfId="0" applyNumberFormat="1" applyFont="1" applyFill="1" applyBorder="1" applyAlignment="1">
      <alignment horizontal="right" vertical="center"/>
      <protection locked="0"/>
    </xf>
    <xf numFmtId="9" fontId="4" fillId="19" borderId="127" xfId="4" applyFont="1" applyFill="1" applyBorder="1"/>
    <xf numFmtId="9" fontId="4" fillId="19" borderId="121" xfId="4" applyFont="1" applyFill="1" applyBorder="1"/>
    <xf numFmtId="0" fontId="62" fillId="0" borderId="0" xfId="35" applyFont="1" applyFill="1" applyBorder="1" applyAlignment="1">
      <alignment horizontal="center" vertical="center" wrapText="1"/>
      <protection locked="0"/>
    </xf>
    <xf numFmtId="3" fontId="65" fillId="0" borderId="0" xfId="35" applyNumberFormat="1" applyFont="1" applyFill="1" applyBorder="1" applyAlignment="1">
      <alignment horizontal="right" vertical="center"/>
      <protection locked="0"/>
    </xf>
    <xf numFmtId="3" fontId="66" fillId="0" borderId="0" xfId="35" applyNumberFormat="1" applyFont="1" applyFill="1" applyBorder="1" applyAlignment="1">
      <alignment horizontal="right" vertical="center"/>
      <protection locked="0"/>
    </xf>
    <xf numFmtId="3" fontId="70" fillId="0" borderId="0" xfId="34" applyNumberFormat="1" applyFont="1" applyFill="1" applyBorder="1" applyAlignment="1" applyProtection="1">
      <alignment horizontal="right" vertical="center"/>
      <protection locked="0"/>
    </xf>
    <xf numFmtId="3" fontId="65" fillId="0" borderId="0" xfId="34" applyNumberFormat="1" applyFont="1" applyFill="1" applyBorder="1" applyAlignment="1" applyProtection="1">
      <alignment horizontal="right" vertical="center"/>
      <protection locked="0"/>
    </xf>
    <xf numFmtId="1" fontId="4" fillId="0" borderId="0" xfId="35" applyNumberFormat="1" applyFont="1" applyFill="1" applyBorder="1" applyAlignment="1">
      <alignment vertical="center"/>
      <protection locked="0"/>
    </xf>
    <xf numFmtId="3" fontId="72" fillId="24" borderId="130" xfId="0" applyNumberFormat="1" applyFont="1" applyFill="1" applyBorder="1" applyAlignment="1">
      <alignment horizontal="right" vertical="center"/>
      <protection locked="0"/>
    </xf>
    <xf numFmtId="9" fontId="4" fillId="19" borderId="130" xfId="4" applyFont="1" applyFill="1" applyBorder="1"/>
    <xf numFmtId="9" fontId="4" fillId="19" borderId="131" xfId="4" applyFont="1" applyFill="1" applyBorder="1"/>
    <xf numFmtId="0" fontId="62" fillId="0" borderId="64" xfId="0" applyFont="1" applyBorder="1" applyAlignment="1">
      <alignment horizontal="center" vertical="center" wrapText="1"/>
      <protection locked="0"/>
    </xf>
    <xf numFmtId="3" fontId="62" fillId="24" borderId="134" xfId="0" applyNumberFormat="1" applyFont="1" applyFill="1" applyBorder="1" applyAlignment="1">
      <alignment horizontal="right" vertical="center"/>
      <protection locked="0"/>
    </xf>
    <xf numFmtId="9" fontId="58" fillId="19" borderId="134" xfId="4" applyFont="1" applyFill="1" applyBorder="1"/>
    <xf numFmtId="9" fontId="58" fillId="19" borderId="135" xfId="4" applyFont="1" applyFill="1" applyBorder="1"/>
    <xf numFmtId="0" fontId="4" fillId="24" borderId="130" xfId="0" applyFont="1" applyFill="1" applyBorder="1" applyAlignment="1">
      <alignment horizontal="left" vertical="center"/>
      <protection locked="0"/>
    </xf>
    <xf numFmtId="0" fontId="4" fillId="24" borderId="130" xfId="0" applyFont="1" applyFill="1" applyBorder="1" applyAlignment="1">
      <alignment vertical="center"/>
      <protection locked="0"/>
    </xf>
    <xf numFmtId="0" fontId="4" fillId="18" borderId="130" xfId="0" applyFont="1" applyFill="1" applyBorder="1" applyAlignment="1">
      <alignment vertical="center"/>
      <protection locked="0"/>
    </xf>
    <xf numFmtId="0" fontId="4" fillId="18" borderId="131" xfId="0" applyFont="1" applyFill="1" applyBorder="1" applyAlignment="1">
      <alignment vertical="center"/>
      <protection locked="0"/>
    </xf>
    <xf numFmtId="3" fontId="4" fillId="24" borderId="127" xfId="0" applyNumberFormat="1" applyFont="1" applyFill="1" applyBorder="1" applyAlignment="1">
      <alignment horizontal="right" vertical="center"/>
      <protection locked="0"/>
    </xf>
    <xf numFmtId="0" fontId="58" fillId="0" borderId="102" xfId="0" applyFont="1" applyBorder="1" applyAlignment="1">
      <alignment horizontal="center" vertical="center" wrapText="1"/>
      <protection locked="0"/>
    </xf>
    <xf numFmtId="9" fontId="4" fillId="27" borderId="127" xfId="4" applyFont="1" applyFill="1" applyBorder="1"/>
    <xf numFmtId="9" fontId="4" fillId="27" borderId="125" xfId="4" applyFont="1" applyFill="1" applyBorder="1"/>
    <xf numFmtId="9" fontId="4" fillId="27" borderId="128" xfId="4" applyFont="1" applyFill="1" applyBorder="1"/>
    <xf numFmtId="9" fontId="4" fillId="27" borderId="130" xfId="4" applyFont="1" applyFill="1" applyBorder="1"/>
    <xf numFmtId="9" fontId="58" fillId="27" borderId="134" xfId="4" applyFont="1" applyFill="1" applyBorder="1"/>
    <xf numFmtId="3" fontId="63" fillId="28" borderId="104" xfId="35" applyNumberFormat="1" applyFont="1" applyFill="1" applyBorder="1" applyAlignment="1">
      <alignment horizontal="right" vertical="center"/>
      <protection locked="0"/>
    </xf>
    <xf numFmtId="3" fontId="63" fillId="28" borderId="96" xfId="35" applyNumberFormat="1" applyFont="1" applyFill="1" applyBorder="1" applyAlignment="1">
      <alignment horizontal="right" vertical="center"/>
      <protection locked="0"/>
    </xf>
    <xf numFmtId="3" fontId="63" fillId="28" borderId="105" xfId="35" applyNumberFormat="1" applyFont="1" applyFill="1" applyBorder="1" applyAlignment="1">
      <alignment horizontal="right" vertical="center"/>
      <protection locked="0"/>
    </xf>
    <xf numFmtId="3" fontId="64" fillId="28" borderId="104" xfId="35" applyNumberFormat="1" applyFont="1" applyFill="1" applyBorder="1" applyAlignment="1">
      <alignment horizontal="right" vertical="center"/>
      <protection locked="0"/>
    </xf>
    <xf numFmtId="3" fontId="64" fillId="28" borderId="96" xfId="35" applyNumberFormat="1" applyFont="1" applyFill="1" applyBorder="1" applyAlignment="1">
      <alignment horizontal="right" vertical="center"/>
      <protection locked="0"/>
    </xf>
    <xf numFmtId="3" fontId="64" fillId="28" borderId="105" xfId="35" applyNumberFormat="1" applyFont="1" applyFill="1" applyBorder="1" applyAlignment="1">
      <alignment horizontal="right" vertical="center"/>
      <protection locked="0"/>
    </xf>
    <xf numFmtId="3" fontId="63" fillId="28" borderId="108" xfId="35" applyNumberFormat="1" applyFont="1" applyFill="1" applyBorder="1" applyAlignment="1">
      <alignment horizontal="right" vertical="center"/>
      <protection locked="0"/>
    </xf>
    <xf numFmtId="3" fontId="63" fillId="28" borderId="98" xfId="35" applyNumberFormat="1" applyFont="1" applyFill="1" applyBorder="1" applyAlignment="1">
      <alignment horizontal="right" vertical="center"/>
      <protection locked="0"/>
    </xf>
    <xf numFmtId="3" fontId="63" fillId="28" borderId="109" xfId="35" applyNumberFormat="1" applyFont="1" applyFill="1" applyBorder="1" applyAlignment="1">
      <alignment horizontal="right" vertical="center"/>
      <protection locked="0"/>
    </xf>
    <xf numFmtId="3" fontId="64" fillId="28" borderId="108" xfId="35" applyNumberFormat="1" applyFont="1" applyFill="1" applyBorder="1" applyAlignment="1">
      <alignment horizontal="right" vertical="center"/>
      <protection locked="0"/>
    </xf>
    <xf numFmtId="3" fontId="64" fillId="28" borderId="98" xfId="35" applyNumberFormat="1" applyFont="1" applyFill="1" applyBorder="1" applyAlignment="1">
      <alignment horizontal="right" vertical="center"/>
      <protection locked="0"/>
    </xf>
    <xf numFmtId="3" fontId="64" fillId="28" borderId="109" xfId="35" applyNumberFormat="1" applyFont="1" applyFill="1" applyBorder="1" applyAlignment="1">
      <alignment horizontal="right" vertical="center"/>
      <protection locked="0"/>
    </xf>
    <xf numFmtId="3" fontId="63" fillId="28" borderId="108" xfId="34" applyNumberFormat="1" applyFont="1" applyFill="1" applyBorder="1" applyAlignment="1" applyProtection="1">
      <alignment horizontal="right" vertical="center"/>
      <protection locked="0"/>
    </xf>
    <xf numFmtId="3" fontId="63" fillId="28" borderId="98" xfId="34" applyNumberFormat="1" applyFont="1" applyFill="1" applyBorder="1" applyAlignment="1" applyProtection="1">
      <alignment horizontal="right" vertical="center"/>
      <protection locked="0"/>
    </xf>
    <xf numFmtId="3" fontId="63" fillId="28" borderId="109" xfId="34" applyNumberFormat="1" applyFont="1" applyFill="1" applyBorder="1" applyAlignment="1" applyProtection="1">
      <alignment horizontal="right" vertical="center"/>
      <protection locked="0"/>
    </xf>
    <xf numFmtId="3" fontId="64" fillId="28" borderId="108" xfId="34" applyNumberFormat="1" applyFont="1" applyFill="1" applyBorder="1" applyAlignment="1" applyProtection="1">
      <alignment horizontal="right" vertical="center"/>
      <protection locked="0"/>
    </xf>
    <xf numFmtId="3" fontId="64" fillId="28" borderId="98" xfId="34" applyNumberFormat="1" applyFont="1" applyFill="1" applyBorder="1" applyAlignment="1" applyProtection="1">
      <alignment horizontal="right" vertical="center"/>
      <protection locked="0"/>
    </xf>
    <xf numFmtId="3" fontId="64" fillId="28" borderId="109" xfId="34" applyNumberFormat="1" applyFont="1" applyFill="1" applyBorder="1" applyAlignment="1" applyProtection="1">
      <alignment horizontal="right" vertical="center"/>
      <protection locked="0"/>
    </xf>
    <xf numFmtId="0" fontId="4" fillId="29" borderId="116" xfId="35" applyFont="1" applyFill="1" applyBorder="1" applyAlignment="1">
      <alignment vertical="center"/>
      <protection locked="0"/>
    </xf>
    <xf numFmtId="0" fontId="4" fillId="29" borderId="59" xfId="35" applyFont="1" applyFill="1" applyBorder="1" applyAlignment="1">
      <alignment vertical="center"/>
      <protection locked="0"/>
    </xf>
    <xf numFmtId="0" fontId="4" fillId="29" borderId="124" xfId="35" applyFont="1" applyFill="1" applyBorder="1" applyAlignment="1">
      <alignment vertical="center"/>
      <protection locked="0"/>
    </xf>
    <xf numFmtId="0" fontId="76" fillId="0" borderId="90" xfId="0" applyFont="1" applyBorder="1" applyAlignment="1">
      <protection locked="0"/>
    </xf>
    <xf numFmtId="0" fontId="76" fillId="0" borderId="90" xfId="35" applyFont="1" applyBorder="1" applyAlignment="1">
      <protection locked="0"/>
    </xf>
    <xf numFmtId="9" fontId="4" fillId="27" borderId="0" xfId="4" applyFont="1" applyFill="1" applyBorder="1"/>
    <xf numFmtId="3" fontId="4" fillId="30" borderId="0" xfId="0" applyNumberFormat="1" applyFont="1" applyFill="1" applyBorder="1" applyAlignment="1">
      <alignment horizontal="right" vertical="center"/>
      <protection locked="0"/>
    </xf>
    <xf numFmtId="0" fontId="58" fillId="30" borderId="103" xfId="0" applyFont="1" applyFill="1" applyBorder="1" applyAlignment="1">
      <alignment vertical="center"/>
      <protection locked="0"/>
    </xf>
    <xf numFmtId="0" fontId="4" fillId="30" borderId="56" xfId="0" applyFont="1" applyFill="1" applyBorder="1" applyAlignment="1">
      <alignment vertical="center"/>
      <protection locked="0"/>
    </xf>
    <xf numFmtId="3" fontId="4" fillId="30" borderId="112" xfId="0" applyNumberFormat="1" applyFont="1" applyFill="1" applyBorder="1" applyAlignment="1">
      <alignment horizontal="right" vertical="center"/>
      <protection locked="0"/>
    </xf>
    <xf numFmtId="3" fontId="4" fillId="30" borderId="101" xfId="0" applyNumberFormat="1" applyFont="1" applyFill="1" applyBorder="1" applyAlignment="1">
      <alignment horizontal="right" vertical="center"/>
      <protection locked="0"/>
    </xf>
    <xf numFmtId="3" fontId="4" fillId="30" borderId="113" xfId="0" applyNumberFormat="1" applyFont="1" applyFill="1" applyBorder="1" applyAlignment="1">
      <alignment horizontal="right" vertical="center"/>
      <protection locked="0"/>
    </xf>
    <xf numFmtId="3" fontId="72" fillId="30" borderId="104" xfId="0" applyNumberFormat="1" applyFont="1" applyFill="1" applyBorder="1" applyAlignment="1">
      <alignment horizontal="right" vertical="center"/>
      <protection locked="0"/>
    </xf>
    <xf numFmtId="3" fontId="72" fillId="30" borderId="96" xfId="0" applyNumberFormat="1" applyFont="1" applyFill="1" applyBorder="1" applyAlignment="1">
      <alignment horizontal="right" vertical="center"/>
      <protection locked="0"/>
    </xf>
    <xf numFmtId="3" fontId="72" fillId="30" borderId="56" xfId="0" applyNumberFormat="1" applyFont="1" applyFill="1" applyBorder="1" applyAlignment="1">
      <alignment horizontal="right" vertical="center"/>
      <protection locked="0"/>
    </xf>
    <xf numFmtId="3" fontId="62" fillId="30" borderId="133" xfId="0" applyNumberFormat="1" applyFont="1" applyFill="1" applyBorder="1" applyAlignment="1">
      <alignment horizontal="right" vertical="center"/>
      <protection locked="0"/>
    </xf>
    <xf numFmtId="0" fontId="4" fillId="30" borderId="132" xfId="0" applyFont="1" applyFill="1" applyBorder="1" applyAlignment="1">
      <alignment vertical="center"/>
      <protection locked="0"/>
    </xf>
    <xf numFmtId="3" fontId="4" fillId="30" borderId="117" xfId="0" applyNumberFormat="1" applyFont="1" applyFill="1" applyBorder="1" applyAlignment="1">
      <alignment horizontal="right" vertical="center"/>
      <protection locked="0"/>
    </xf>
    <xf numFmtId="3" fontId="4" fillId="30" borderId="118" xfId="0" applyNumberFormat="1" applyFont="1" applyFill="1" applyBorder="1" applyAlignment="1">
      <alignment horizontal="right" vertical="center"/>
      <protection locked="0"/>
    </xf>
    <xf numFmtId="3" fontId="4" fillId="30" borderId="119" xfId="0" applyNumberFormat="1" applyFont="1" applyFill="1" applyBorder="1" applyAlignment="1">
      <alignment horizontal="right" vertical="center"/>
      <protection locked="0"/>
    </xf>
    <xf numFmtId="3" fontId="72" fillId="30" borderId="117" xfId="0" applyNumberFormat="1" applyFont="1" applyFill="1" applyBorder="1" applyAlignment="1">
      <alignment horizontal="right" vertical="center"/>
      <protection locked="0"/>
    </xf>
    <xf numFmtId="3" fontId="72" fillId="30" borderId="118" xfId="0" applyNumberFormat="1" applyFont="1" applyFill="1" applyBorder="1" applyAlignment="1">
      <alignment horizontal="right" vertical="center"/>
      <protection locked="0"/>
    </xf>
    <xf numFmtId="3" fontId="72" fillId="30" borderId="132" xfId="0" applyNumberFormat="1" applyFont="1" applyFill="1" applyBorder="1" applyAlignment="1">
      <alignment horizontal="right" vertical="center"/>
      <protection locked="0"/>
    </xf>
    <xf numFmtId="3" fontId="62" fillId="30" borderId="136" xfId="0" applyNumberFormat="1" applyFont="1" applyFill="1" applyBorder="1" applyAlignment="1">
      <alignment horizontal="right" vertical="center"/>
      <protection locked="0"/>
    </xf>
    <xf numFmtId="9" fontId="4" fillId="27" borderId="121" xfId="4" applyFont="1" applyFill="1" applyBorder="1"/>
    <xf numFmtId="9" fontId="4" fillId="27" borderId="122" xfId="4" applyFont="1" applyFill="1" applyBorder="1"/>
    <xf numFmtId="9" fontId="4" fillId="27" borderId="123" xfId="4" applyFont="1" applyFill="1" applyBorder="1"/>
    <xf numFmtId="9" fontId="4" fillId="27" borderId="131" xfId="4" applyFont="1" applyFill="1" applyBorder="1"/>
    <xf numFmtId="9" fontId="58" fillId="27" borderId="135" xfId="4" applyFont="1" applyFill="1" applyBorder="1"/>
    <xf numFmtId="0" fontId="59" fillId="21" borderId="66" xfId="35" applyFont="1" applyFill="1" applyBorder="1" applyAlignment="1">
      <alignment vertical="center" wrapText="1"/>
      <protection locked="0"/>
    </xf>
    <xf numFmtId="0" fontId="81" fillId="0" borderId="0" xfId="2" applyFont="1"/>
    <xf numFmtId="0" fontId="82" fillId="0" borderId="102" xfId="35" applyFont="1" applyBorder="1" applyAlignment="1">
      <alignment horizontal="center" vertical="center" wrapText="1"/>
      <protection locked="0"/>
    </xf>
    <xf numFmtId="0" fontId="82" fillId="0" borderId="95" xfId="35" applyFont="1" applyBorder="1" applyAlignment="1">
      <alignment horizontal="center" vertical="center" wrapText="1"/>
      <protection locked="0"/>
    </xf>
    <xf numFmtId="0" fontId="82" fillId="0" borderId="103" xfId="35" applyFont="1" applyBorder="1" applyAlignment="1">
      <alignment horizontal="center" vertical="center" wrapText="1"/>
      <protection locked="0"/>
    </xf>
    <xf numFmtId="0" fontId="83" fillId="0" borderId="73" xfId="35" applyFont="1" applyBorder="1" applyAlignment="1">
      <alignment horizontal="center" vertical="center" wrapText="1"/>
      <protection locked="0"/>
    </xf>
    <xf numFmtId="0" fontId="83" fillId="0" borderId="141" xfId="31" applyFont="1" applyBorder="1" applyAlignment="1">
      <alignment horizontal="center" vertical="center" wrapText="1"/>
      <protection locked="0"/>
    </xf>
    <xf numFmtId="0" fontId="83" fillId="0" borderId="74" xfId="31" applyFont="1" applyBorder="1" applyAlignment="1">
      <alignment horizontal="center" vertical="center" wrapText="1"/>
      <protection locked="0"/>
    </xf>
    <xf numFmtId="3" fontId="85" fillId="28" borderId="60" xfId="35" applyNumberFormat="1" applyFont="1" applyFill="1" applyBorder="1" applyAlignment="1">
      <alignment horizontal="right" vertical="center"/>
      <protection locked="0"/>
    </xf>
    <xf numFmtId="9" fontId="84" fillId="28" borderId="65" xfId="35" applyNumberFormat="1" applyFont="1" applyFill="1" applyBorder="1" applyAlignment="1">
      <alignment horizontal="right" vertical="center"/>
      <protection locked="0"/>
    </xf>
    <xf numFmtId="9" fontId="84" fillId="28" borderId="59" xfId="35" applyNumberFormat="1" applyFont="1" applyFill="1" applyBorder="1" applyAlignment="1">
      <alignment horizontal="right" vertical="center"/>
      <protection locked="0"/>
    </xf>
    <xf numFmtId="9" fontId="84" fillId="28" borderId="76" xfId="33" applyNumberFormat="1" applyFont="1" applyFill="1" applyBorder="1" applyAlignment="1" applyProtection="1">
      <alignment horizontal="right" vertical="center"/>
      <protection locked="0"/>
    </xf>
    <xf numFmtId="3" fontId="86" fillId="25" borderId="63" xfId="35" applyNumberFormat="1" applyFont="1" applyFill="1" applyBorder="1" applyAlignment="1">
      <alignment horizontal="right" vertical="center"/>
      <protection locked="0"/>
    </xf>
    <xf numFmtId="1" fontId="86" fillId="25" borderId="63" xfId="35" applyNumberFormat="1" applyFont="1" applyFill="1" applyBorder="1" applyAlignment="1">
      <alignment horizontal="right" vertical="center"/>
      <protection locked="0"/>
    </xf>
    <xf numFmtId="1" fontId="86" fillId="25" borderId="137" xfId="35" applyNumberFormat="1" applyFont="1" applyFill="1" applyBorder="1" applyAlignment="1">
      <alignment horizontal="right" vertical="center"/>
      <protection locked="0"/>
    </xf>
    <xf numFmtId="1" fontId="86" fillId="25" borderId="78" xfId="35" applyNumberFormat="1" applyFont="1" applyFill="1" applyBorder="1" applyAlignment="1">
      <alignment horizontal="right" vertical="center"/>
      <protection locked="0"/>
    </xf>
    <xf numFmtId="3" fontId="85" fillId="26" borderId="62" xfId="35" applyNumberFormat="1" applyFont="1" applyFill="1" applyBorder="1" applyAlignment="1">
      <alignment horizontal="right" vertical="center"/>
      <protection locked="0"/>
    </xf>
    <xf numFmtId="9" fontId="84" fillId="26" borderId="61" xfId="35" applyNumberFormat="1" applyFont="1" applyFill="1" applyBorder="1" applyAlignment="1">
      <alignment horizontal="right" vertical="center"/>
      <protection locked="0"/>
    </xf>
    <xf numFmtId="9" fontId="84" fillId="26" borderId="138" xfId="35" applyNumberFormat="1" applyFont="1" applyFill="1" applyBorder="1" applyAlignment="1">
      <alignment horizontal="right" vertical="center"/>
      <protection locked="0"/>
    </xf>
    <xf numFmtId="9" fontId="84" fillId="26" borderId="80" xfId="33" applyNumberFormat="1" applyFont="1" applyFill="1" applyBorder="1" applyAlignment="1" applyProtection="1">
      <alignment horizontal="right" vertical="center"/>
      <protection locked="0"/>
    </xf>
    <xf numFmtId="3" fontId="85" fillId="28" borderId="62" xfId="35" applyNumberFormat="1" applyFont="1" applyFill="1" applyBorder="1" applyAlignment="1">
      <alignment horizontal="right" vertical="center"/>
      <protection locked="0"/>
    </xf>
    <xf numFmtId="9" fontId="84" fillId="28" borderId="61" xfId="35" applyNumberFormat="1" applyFont="1" applyFill="1" applyBorder="1" applyAlignment="1">
      <alignment horizontal="right" vertical="center"/>
      <protection locked="0"/>
    </xf>
    <xf numFmtId="9" fontId="84" fillId="28" borderId="138" xfId="35" applyNumberFormat="1" applyFont="1" applyFill="1" applyBorder="1" applyAlignment="1">
      <alignment horizontal="right" vertical="center"/>
      <protection locked="0"/>
    </xf>
    <xf numFmtId="9" fontId="84" fillId="28" borderId="80" xfId="33" applyNumberFormat="1" applyFont="1" applyFill="1" applyBorder="1" applyAlignment="1" applyProtection="1">
      <alignment horizontal="right" vertical="center"/>
      <protection locked="0"/>
    </xf>
    <xf numFmtId="3" fontId="85" fillId="28" borderId="62" xfId="34" applyNumberFormat="1" applyFont="1" applyFill="1" applyBorder="1" applyAlignment="1" applyProtection="1">
      <alignment horizontal="right" vertical="center"/>
      <protection locked="0"/>
    </xf>
    <xf numFmtId="3" fontId="86" fillId="25" borderId="71" xfId="35" applyNumberFormat="1" applyFont="1" applyFill="1" applyBorder="1" applyAlignment="1">
      <alignment horizontal="right" vertical="center"/>
      <protection locked="0"/>
    </xf>
    <xf numFmtId="1" fontId="86" fillId="25" borderId="71" xfId="35" applyNumberFormat="1" applyFont="1" applyFill="1" applyBorder="1" applyAlignment="1">
      <alignment horizontal="right" vertical="center"/>
      <protection locked="0"/>
    </xf>
    <xf numFmtId="1" fontId="86" fillId="25" borderId="51" xfId="35" applyNumberFormat="1" applyFont="1" applyFill="1" applyBorder="1" applyAlignment="1">
      <alignment horizontal="right" vertical="center"/>
      <protection locked="0"/>
    </xf>
    <xf numFmtId="1" fontId="86" fillId="25" borderId="82" xfId="35" applyNumberFormat="1" applyFont="1" applyFill="1" applyBorder="1" applyAlignment="1">
      <alignment horizontal="right" vertical="center"/>
      <protection locked="0"/>
    </xf>
    <xf numFmtId="3" fontId="86" fillId="22" borderId="68" xfId="34" applyNumberFormat="1" applyFont="1" applyFill="1" applyBorder="1" applyAlignment="1" applyProtection="1">
      <alignment horizontal="right" vertical="center"/>
      <protection locked="0"/>
    </xf>
    <xf numFmtId="9" fontId="86" fillId="22" borderId="67" xfId="33" applyFont="1" applyFill="1" applyBorder="1" applyAlignment="1" applyProtection="1">
      <alignment horizontal="right" vertical="center"/>
      <protection locked="0"/>
    </xf>
    <xf numFmtId="9" fontId="86" fillId="22" borderId="69" xfId="33" applyFont="1" applyFill="1" applyBorder="1" applyAlignment="1" applyProtection="1">
      <alignment horizontal="right" vertical="center"/>
      <protection locked="0"/>
    </xf>
    <xf numFmtId="3" fontId="85" fillId="26" borderId="60" xfId="35" applyNumberFormat="1" applyFont="1" applyFill="1" applyBorder="1" applyAlignment="1">
      <alignment horizontal="right" vertical="center"/>
      <protection locked="0"/>
    </xf>
    <xf numFmtId="9" fontId="84" fillId="26" borderId="65" xfId="35" applyNumberFormat="1" applyFont="1" applyFill="1" applyBorder="1" applyAlignment="1">
      <alignment horizontal="right" vertical="center"/>
      <protection locked="0"/>
    </xf>
    <xf numFmtId="9" fontId="84" fillId="26" borderId="59" xfId="35" applyNumberFormat="1" applyFont="1" applyFill="1" applyBorder="1" applyAlignment="1">
      <alignment horizontal="right" vertical="center"/>
      <protection locked="0"/>
    </xf>
    <xf numFmtId="9" fontId="84" fillId="26" borderId="76" xfId="33" applyNumberFormat="1" applyFont="1" applyFill="1" applyBorder="1" applyAlignment="1" applyProtection="1">
      <alignment horizontal="right" vertical="center"/>
      <protection locked="0"/>
    </xf>
    <xf numFmtId="3" fontId="86" fillId="21" borderId="68" xfId="34" applyNumberFormat="1" applyFont="1" applyFill="1" applyBorder="1" applyAlignment="1" applyProtection="1">
      <alignment horizontal="right" vertical="center"/>
      <protection locked="0"/>
    </xf>
    <xf numFmtId="9" fontId="86" fillId="21" borderId="67" xfId="33" applyFont="1" applyFill="1" applyBorder="1" applyAlignment="1" applyProtection="1">
      <alignment horizontal="right" vertical="center"/>
      <protection locked="0"/>
    </xf>
    <xf numFmtId="9" fontId="86" fillId="21" borderId="69" xfId="33" applyFont="1" applyFill="1" applyBorder="1" applyAlignment="1" applyProtection="1">
      <alignment horizontal="right" vertical="center"/>
      <protection locked="0"/>
    </xf>
    <xf numFmtId="3" fontId="85" fillId="20" borderId="60" xfId="35" applyNumberFormat="1" applyFont="1" applyFill="1" applyBorder="1" applyAlignment="1">
      <alignment horizontal="right" vertical="center"/>
      <protection locked="0"/>
    </xf>
    <xf numFmtId="9" fontId="84" fillId="20" borderId="65" xfId="35" applyNumberFormat="1" applyFont="1" applyFill="1" applyBorder="1" applyAlignment="1">
      <alignment horizontal="right" vertical="center"/>
      <protection locked="0"/>
    </xf>
    <xf numFmtId="9" fontId="84" fillId="20" borderId="59" xfId="35" applyNumberFormat="1" applyFont="1" applyFill="1" applyBorder="1" applyAlignment="1">
      <alignment horizontal="right" vertical="center"/>
      <protection locked="0"/>
    </xf>
    <xf numFmtId="9" fontId="84" fillId="20" borderId="76" xfId="33" applyNumberFormat="1" applyFont="1" applyFill="1" applyBorder="1" applyAlignment="1" applyProtection="1">
      <alignment horizontal="right" vertical="center"/>
      <protection locked="0"/>
    </xf>
    <xf numFmtId="9" fontId="84" fillId="28" borderId="62" xfId="35" applyNumberFormat="1" applyFont="1" applyFill="1" applyBorder="1" applyAlignment="1">
      <alignment horizontal="right" vertical="center"/>
      <protection locked="0"/>
    </xf>
    <xf numFmtId="9" fontId="84" fillId="28" borderId="139" xfId="35" applyNumberFormat="1" applyFont="1" applyFill="1" applyBorder="1" applyAlignment="1">
      <alignment horizontal="right" vertical="center"/>
      <protection locked="0"/>
    </xf>
    <xf numFmtId="3" fontId="86" fillId="25" borderId="85" xfId="35" applyNumberFormat="1" applyFont="1" applyFill="1" applyBorder="1" applyAlignment="1">
      <alignment horizontal="right" vertical="center"/>
      <protection locked="0"/>
    </xf>
    <xf numFmtId="1" fontId="86" fillId="25" borderId="85" xfId="35" applyNumberFormat="1" applyFont="1" applyFill="1" applyBorder="1" applyAlignment="1">
      <alignment horizontal="right" vertical="center"/>
      <protection locked="0"/>
    </xf>
    <xf numFmtId="1" fontId="86" fillId="25" borderId="140" xfId="35" applyNumberFormat="1" applyFont="1" applyFill="1" applyBorder="1" applyAlignment="1">
      <alignment horizontal="right" vertical="center"/>
      <protection locked="0"/>
    </xf>
    <xf numFmtId="1" fontId="86" fillId="25" borderId="86" xfId="35" applyNumberFormat="1" applyFont="1" applyFill="1" applyBorder="1" applyAlignment="1">
      <alignment horizontal="right" vertical="center"/>
      <protection locked="0"/>
    </xf>
    <xf numFmtId="0" fontId="59" fillId="0" borderId="102" xfId="0" applyFont="1" applyBorder="1" applyAlignment="1">
      <alignment horizontal="center" vertical="center" wrapText="1"/>
      <protection locked="0"/>
    </xf>
    <xf numFmtId="0" fontId="59" fillId="0" borderId="95" xfId="0" applyFont="1" applyBorder="1" applyAlignment="1">
      <alignment horizontal="center" vertical="center" wrapText="1"/>
      <protection locked="0"/>
    </xf>
    <xf numFmtId="0" fontId="59" fillId="0" borderId="129" xfId="0" applyFont="1" applyBorder="1" applyAlignment="1">
      <alignment horizontal="center" vertical="center" wrapText="1"/>
      <protection locked="0"/>
    </xf>
    <xf numFmtId="0" fontId="87" fillId="23" borderId="0" xfId="32" applyNumberFormat="1" applyFont="1" applyFill="1" applyBorder="1" applyAlignment="1" applyProtection="1">
      <protection locked="0"/>
    </xf>
    <xf numFmtId="11" fontId="87" fillId="23" borderId="0" xfId="32" applyNumberFormat="1" applyFont="1" applyFill="1" applyBorder="1" applyAlignment="1" applyProtection="1">
      <protection locked="0"/>
    </xf>
    <xf numFmtId="1" fontId="4" fillId="27" borderId="117" xfId="4" applyNumberFormat="1" applyFont="1" applyFill="1" applyBorder="1"/>
    <xf numFmtId="1" fontId="4" fillId="27" borderId="118" xfId="4" applyNumberFormat="1" applyFont="1" applyFill="1" applyBorder="1"/>
    <xf numFmtId="1" fontId="4" fillId="27" borderId="119" xfId="4" applyNumberFormat="1" applyFont="1" applyFill="1" applyBorder="1"/>
    <xf numFmtId="1" fontId="4" fillId="27" borderId="132" xfId="4" applyNumberFormat="1" applyFont="1" applyFill="1" applyBorder="1"/>
    <xf numFmtId="1" fontId="58" fillId="27" borderId="136" xfId="4" applyNumberFormat="1" applyFont="1" applyFill="1" applyBorder="1"/>
    <xf numFmtId="0" fontId="17" fillId="0" borderId="55" xfId="2" applyFont="1" applyBorder="1" applyAlignment="1">
      <alignment vertical="center"/>
    </xf>
    <xf numFmtId="9" fontId="66" fillId="0" borderId="0" xfId="4" applyFont="1" applyFill="1" applyBorder="1" applyAlignment="1" applyProtection="1">
      <alignment horizontal="right" vertical="center"/>
      <protection locked="0"/>
    </xf>
    <xf numFmtId="3" fontId="56" fillId="21" borderId="47" xfId="34" applyNumberFormat="1" applyFont="1" applyFill="1" applyBorder="1" applyProtection="1">
      <protection locked="0"/>
    </xf>
    <xf numFmtId="2" fontId="22" fillId="0" borderId="35" xfId="2" applyNumberFormat="1" applyFont="1" applyFill="1" applyBorder="1" applyAlignment="1">
      <alignment horizontal="center" vertical="center" wrapText="1"/>
    </xf>
    <xf numFmtId="2" fontId="22" fillId="0" borderId="35" xfId="2" applyNumberFormat="1" applyFont="1" applyFill="1" applyBorder="1" applyAlignment="1">
      <alignment horizontal="center" vertical="center" wrapText="1"/>
    </xf>
    <xf numFmtId="2" fontId="22" fillId="0" borderId="16" xfId="2" applyNumberFormat="1" applyFont="1" applyFill="1" applyBorder="1" applyAlignment="1">
      <alignment horizontal="center" vertical="center" wrapText="1"/>
    </xf>
    <xf numFmtId="2" fontId="22" fillId="0" borderId="16" xfId="2" applyNumberFormat="1" applyFont="1" applyFill="1" applyBorder="1" applyAlignment="1">
      <alignment horizontal="center" vertical="center" wrapText="1"/>
    </xf>
    <xf numFmtId="9" fontId="22" fillId="0" borderId="16" xfId="1" applyFont="1" applyFill="1" applyBorder="1" applyAlignment="1">
      <alignment horizontal="right" vertical="center" wrapText="1"/>
    </xf>
    <xf numFmtId="9" fontId="22" fillId="0" borderId="35" xfId="1" applyFont="1" applyFill="1" applyBorder="1" applyAlignment="1">
      <alignment horizontal="right" vertical="center" wrapText="1"/>
    </xf>
    <xf numFmtId="0" fontId="47" fillId="23" borderId="0" xfId="32" applyFill="1">
      <protection locked="0"/>
    </xf>
    <xf numFmtId="0" fontId="47" fillId="8" borderId="0" xfId="32" applyFill="1">
      <protection locked="0"/>
    </xf>
    <xf numFmtId="168" fontId="15" fillId="7" borderId="0" xfId="2" applyNumberFormat="1" applyFont="1" applyFill="1" applyBorder="1" applyAlignment="1">
      <alignment horizontal="center" vertical="center"/>
    </xf>
    <xf numFmtId="0" fontId="27" fillId="7" borderId="0" xfId="2" applyNumberFormat="1" applyFont="1" applyFill="1" applyBorder="1" applyAlignment="1">
      <alignment horizontal="center" vertical="center"/>
    </xf>
    <xf numFmtId="0" fontId="27" fillId="7" borderId="142" xfId="2" applyNumberFormat="1" applyFont="1" applyFill="1" applyBorder="1" applyAlignment="1">
      <alignment horizontal="center" vertical="center" wrapText="1"/>
    </xf>
    <xf numFmtId="168" fontId="15" fillId="7" borderId="143" xfId="2" applyNumberFormat="1" applyFont="1" applyFill="1" applyBorder="1" applyAlignment="1">
      <alignment horizontal="center" vertical="center"/>
    </xf>
    <xf numFmtId="168" fontId="15" fillId="7" borderId="144" xfId="2" applyNumberFormat="1" applyFont="1" applyFill="1" applyBorder="1" applyAlignment="1">
      <alignment horizontal="center" vertical="center"/>
    </xf>
    <xf numFmtId="3" fontId="15" fillId="7" borderId="145" xfId="2" applyNumberFormat="1" applyFont="1" applyFill="1" applyBorder="1" applyAlignment="1">
      <alignment vertical="center"/>
    </xf>
    <xf numFmtId="168" fontId="15" fillId="7" borderId="146" xfId="2" applyNumberFormat="1" applyFont="1" applyFill="1" applyBorder="1" applyAlignment="1">
      <alignment horizontal="center" vertical="center"/>
    </xf>
    <xf numFmtId="168" fontId="15" fillId="7" borderId="147" xfId="2" applyNumberFormat="1" applyFont="1" applyFill="1" applyBorder="1" applyAlignment="1">
      <alignment horizontal="center" vertical="center"/>
    </xf>
    <xf numFmtId="3" fontId="15" fillId="7" borderId="148" xfId="2" applyNumberFormat="1" applyFont="1" applyFill="1" applyBorder="1" applyAlignment="1">
      <alignment vertical="center"/>
    </xf>
    <xf numFmtId="0" fontId="58" fillId="2" borderId="75" xfId="35" applyFont="1" applyFill="1" applyBorder="1" applyAlignment="1">
      <alignment vertical="center" wrapText="1"/>
      <protection locked="0"/>
    </xf>
    <xf numFmtId="0" fontId="58" fillId="2" borderId="77" xfId="35" applyFont="1" applyFill="1" applyBorder="1" applyAlignment="1">
      <alignment vertical="center" wrapText="1"/>
      <protection locked="0"/>
    </xf>
    <xf numFmtId="0" fontId="58" fillId="2" borderId="79" xfId="35" applyFont="1" applyFill="1" applyBorder="1" applyAlignment="1">
      <alignment vertical="center" wrapText="1"/>
      <protection locked="0"/>
    </xf>
    <xf numFmtId="0" fontId="58" fillId="2" borderId="81" xfId="35" applyFont="1" applyFill="1" applyBorder="1" applyAlignment="1">
      <alignment vertical="center" wrapText="1"/>
      <protection locked="0"/>
    </xf>
    <xf numFmtId="0" fontId="58" fillId="2" borderId="83" xfId="35" applyFont="1" applyFill="1" applyBorder="1" applyAlignment="1">
      <alignment vertical="center" wrapText="1"/>
      <protection locked="0"/>
    </xf>
    <xf numFmtId="0" fontId="58" fillId="0" borderId="75" xfId="35" applyFont="1" applyFill="1" applyBorder="1" applyAlignment="1">
      <alignment horizontal="left" vertical="center" wrapText="1"/>
      <protection locked="0"/>
    </xf>
    <xf numFmtId="0" fontId="58" fillId="0" borderId="77" xfId="35" applyFont="1" applyFill="1" applyBorder="1" applyAlignment="1">
      <alignment horizontal="left" vertical="center" wrapText="1"/>
      <protection locked="0"/>
    </xf>
    <xf numFmtId="0" fontId="59" fillId="2" borderId="79" xfId="35" applyFont="1" applyFill="1" applyBorder="1" applyAlignment="1">
      <alignment vertical="center" wrapText="1"/>
      <protection locked="0"/>
    </xf>
    <xf numFmtId="0" fontId="13" fillId="0" borderId="0" xfId="2" applyFont="1" applyFill="1" applyBorder="1" applyAlignment="1">
      <alignment horizontal="left" vertical="center"/>
    </xf>
    <xf numFmtId="0" fontId="59" fillId="2" borderId="75" xfId="35" applyFont="1" applyFill="1" applyBorder="1" applyAlignment="1">
      <alignment vertical="center" wrapText="1"/>
      <protection locked="0"/>
    </xf>
    <xf numFmtId="0" fontId="59" fillId="2" borderId="117" xfId="0" applyFont="1" applyFill="1" applyBorder="1" applyAlignment="1">
      <alignment horizontal="center" vertical="center" wrapText="1"/>
      <protection locked="0"/>
    </xf>
    <xf numFmtId="0" fontId="58" fillId="2" borderId="127" xfId="0" applyFont="1" applyFill="1" applyBorder="1" applyAlignment="1">
      <alignment horizontal="center" vertical="center" wrapText="1"/>
      <protection locked="0"/>
    </xf>
    <xf numFmtId="0" fontId="58" fillId="2" borderId="114" xfId="0" applyFont="1" applyFill="1" applyBorder="1" applyAlignment="1">
      <alignment horizontal="center" vertical="center" wrapText="1"/>
      <protection locked="0"/>
    </xf>
    <xf numFmtId="0" fontId="58" fillId="2" borderId="121" xfId="0" applyFont="1" applyFill="1" applyBorder="1" applyAlignment="1">
      <alignment horizontal="center" vertical="center" wrapText="1"/>
      <protection locked="0"/>
    </xf>
    <xf numFmtId="0" fontId="59" fillId="2" borderId="104" xfId="0" applyFont="1" applyFill="1" applyBorder="1" applyAlignment="1">
      <alignment horizontal="center" vertical="center" wrapText="1"/>
      <protection locked="0"/>
    </xf>
    <xf numFmtId="0" fontId="24" fillId="0" borderId="0" xfId="2" applyFont="1" applyFill="1" applyBorder="1" applyAlignment="1">
      <alignment horizontal="center"/>
    </xf>
    <xf numFmtId="0" fontId="54" fillId="0" borderId="9" xfId="2" applyFont="1" applyFill="1" applyBorder="1" applyAlignment="1">
      <alignment horizontal="center" vertical="center" wrapText="1"/>
    </xf>
    <xf numFmtId="0" fontId="54" fillId="0" borderId="0" xfId="2" applyFont="1" applyFill="1" applyBorder="1" applyAlignment="1">
      <alignment horizontal="center" vertical="center" wrapText="1"/>
    </xf>
    <xf numFmtId="0" fontId="22" fillId="6" borderId="10" xfId="2" applyFont="1" applyFill="1" applyBorder="1" applyAlignment="1">
      <alignment horizontal="center" vertical="center" wrapText="1"/>
    </xf>
    <xf numFmtId="0" fontId="22" fillId="6" borderId="13"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0" xfId="2" applyFont="1" applyFill="1" applyBorder="1" applyAlignment="1">
      <alignment horizontal="center" vertical="center" wrapText="1"/>
    </xf>
    <xf numFmtId="0" fontId="22" fillId="6" borderId="12" xfId="2" applyFont="1" applyFill="1" applyBorder="1" applyAlignment="1">
      <alignment horizontal="center" vertical="center" wrapText="1"/>
    </xf>
    <xf numFmtId="0" fontId="22" fillId="6" borderId="14" xfId="2" applyFont="1" applyFill="1" applyBorder="1" applyAlignment="1">
      <alignment horizontal="center" vertical="center" wrapText="1"/>
    </xf>
    <xf numFmtId="2" fontId="55" fillId="0" borderId="0" xfId="2" applyNumberFormat="1" applyFont="1" applyFill="1" applyBorder="1" applyAlignment="1">
      <alignment horizontal="center" vertical="center" shrinkToFit="1"/>
    </xf>
    <xf numFmtId="2" fontId="55" fillId="0" borderId="0" xfId="2" applyNumberFormat="1" applyFont="1" applyFill="1" applyBorder="1" applyAlignment="1">
      <alignment horizontal="left" vertical="center" shrinkToFit="1"/>
    </xf>
    <xf numFmtId="0" fontId="16" fillId="0" borderId="0" xfId="2" applyFont="1" applyFill="1" applyBorder="1" applyAlignment="1"/>
    <xf numFmtId="0" fontId="22" fillId="6" borderId="29" xfId="2" applyFont="1" applyFill="1" applyBorder="1" applyAlignment="1">
      <alignment horizontal="center" vertical="center" wrapText="1"/>
    </xf>
    <xf numFmtId="0" fontId="22" fillId="6" borderId="32" xfId="2" applyFont="1" applyFill="1" applyBorder="1" applyAlignment="1">
      <alignment horizontal="center" vertical="center" wrapText="1"/>
    </xf>
    <xf numFmtId="0" fontId="22" fillId="6" borderId="30" xfId="2" applyFont="1" applyFill="1" applyBorder="1" applyAlignment="1">
      <alignment horizontal="center" vertical="center" wrapText="1"/>
    </xf>
    <xf numFmtId="0" fontId="22" fillId="6" borderId="31" xfId="2" applyFont="1" applyFill="1" applyBorder="1" applyAlignment="1">
      <alignment horizontal="center" vertical="center" wrapText="1"/>
    </xf>
    <xf numFmtId="0" fontId="22" fillId="6" borderId="33" xfId="2" applyFont="1" applyFill="1" applyBorder="1" applyAlignment="1">
      <alignment horizontal="center" vertical="center" wrapText="1"/>
    </xf>
    <xf numFmtId="3" fontId="63" fillId="32" borderId="102" xfId="34" applyNumberFormat="1" applyFont="1" applyFill="1" applyBorder="1" applyAlignment="1" applyProtection="1">
      <alignment horizontal="right" vertical="center"/>
      <protection locked="0"/>
    </xf>
    <xf numFmtId="3" fontId="63" fillId="32" borderId="95" xfId="34" applyNumberFormat="1" applyFont="1" applyFill="1" applyBorder="1" applyAlignment="1" applyProtection="1">
      <alignment horizontal="right" vertical="center"/>
      <protection locked="0"/>
    </xf>
    <xf numFmtId="3" fontId="63" fillId="32" borderId="103" xfId="34" applyNumberFormat="1" applyFont="1" applyFill="1" applyBorder="1" applyAlignment="1" applyProtection="1">
      <alignment horizontal="right" vertical="center"/>
      <protection locked="0"/>
    </xf>
  </cellXfs>
  <cellStyles count="45">
    <cellStyle name="20 % - Accent1 2" xfId="5"/>
    <cellStyle name="20 % - Accent5 2" xfId="6"/>
    <cellStyle name="20 % - Accent6 2" xfId="7"/>
    <cellStyle name="40 % - Accent6 2" xfId="8"/>
    <cellStyle name="60 % - Accent1 2" xfId="9"/>
    <cellStyle name="60 % - Accent5 2" xfId="10"/>
    <cellStyle name="60 % - Accent6 2" xfId="11"/>
    <cellStyle name="Accent5 2" xfId="12"/>
    <cellStyle name="Calcul 2" xfId="13"/>
    <cellStyle name="Comma [0]" xfId="14"/>
    <cellStyle name="Commentaire" xfId="15"/>
    <cellStyle name="Currency [0]" xfId="16"/>
    <cellStyle name="En-tête" xfId="17"/>
    <cellStyle name="Entrée 2" xfId="18"/>
    <cellStyle name="Lien hypertexte" xfId="32" builtinId="8"/>
    <cellStyle name="Lien hypertexte 2" xfId="19"/>
    <cellStyle name="Milliers" xfId="30" builtinId="3"/>
    <cellStyle name="Milliers 2" xfId="21"/>
    <cellStyle name="Milliers 2 2" xfId="34"/>
    <cellStyle name="Milliers 2 2 2" xfId="43"/>
    <cellStyle name="Milliers 2 3" xfId="42"/>
    <cellStyle name="Milliers 3" xfId="20"/>
    <cellStyle name="Milliers 3 2" xfId="41"/>
    <cellStyle name="Normal" xfId="0" builtinId="0"/>
    <cellStyle name="Normal 2" xfId="2"/>
    <cellStyle name="Normal 3" xfId="22"/>
    <cellStyle name="Normal 3 2" xfId="35"/>
    <cellStyle name="Normal 3 2 2" xfId="44"/>
    <cellStyle name="Normal 4" xfId="31"/>
    <cellStyle name="Pourcentage" xfId="4" builtinId="5"/>
    <cellStyle name="Pourcentage 2" xfId="1"/>
    <cellStyle name="Pourcentage 2 2" xfId="23"/>
    <cellStyle name="Pourcentage 2 3" xfId="33"/>
    <cellStyle name="Résultat 1" xfId="24"/>
    <cellStyle name="Résultat2 1" xfId="25"/>
    <cellStyle name="Sortie 2" xfId="26"/>
    <cellStyle name="Texte explicatif" xfId="3" builtinId="53" customBuiltin="1"/>
    <cellStyle name="Titre 1" xfId="27"/>
    <cellStyle name="Titre 2" xfId="28"/>
    <cellStyle name="Titre1 1" xfId="29"/>
    <cellStyle name="XLConnect.Boolean" xfId="39"/>
    <cellStyle name="XLConnect.DateTime" xfId="40"/>
    <cellStyle name="XLConnect.Header" xfId="36"/>
    <cellStyle name="XLConnect.Numeric" xfId="38"/>
    <cellStyle name="XLConnect.String" xfId="37"/>
  </cellStyles>
  <dxfs count="0"/>
  <tableStyles count="0" defaultTableStyle="TableStyleMedium2" defaultPivotStyle="PivotStyleLight16"/>
  <colors>
    <indexedColors>
      <rgbColor rgb="FF000000"/>
      <rgbColor rgb="FFFFFFFF"/>
      <rgbColor rgb="FFFF0000"/>
      <rgbColor rgb="FF00FF00"/>
      <rgbColor rgb="FF0000FF"/>
      <rgbColor rgb="FFFFD320"/>
      <rgbColor rgb="FFFF00FF"/>
      <rgbColor rgb="FF00FFFF"/>
      <rgbColor rgb="FFCC0000"/>
      <rgbColor rgb="FF008000"/>
      <rgbColor rgb="FF000080"/>
      <rgbColor rgb="FF996600"/>
      <rgbColor rgb="FF800080"/>
      <rgbColor rgb="FF008080"/>
      <rgbColor rgb="FFC0C0C0"/>
      <rgbColor rgb="FF808080"/>
      <rgbColor rgb="FFFFCCCC"/>
      <rgbColor rgb="FF666666"/>
      <rgbColor rgb="FFFFFFCC"/>
      <rgbColor rgb="FFCCFFFF"/>
      <rgbColor rgb="FF660066"/>
      <rgbColor rgb="FFFF420E"/>
      <rgbColor rgb="FF0066CC"/>
      <rgbColor rgb="FFCCCCFF"/>
      <rgbColor rgb="FF0000CC"/>
      <rgbColor rgb="FFFF00FF"/>
      <rgbColor rgb="FFE3D200"/>
      <rgbColor rgb="FF00FFFF"/>
      <rgbColor rgb="FF800080"/>
      <rgbColor rgb="FF800000"/>
      <rgbColor rgb="FF008080"/>
      <rgbColor rgb="FF0000EE"/>
      <rgbColor rgb="FF00CCFF"/>
      <rgbColor rgb="FFDDDDDD"/>
      <rgbColor rgb="FFCCFFCC"/>
      <rgbColor rgb="FFFFFF99"/>
      <rgbColor rgb="FF99CCFF"/>
      <rgbColor rgb="FFFF99CC"/>
      <rgbColor rgb="FFB3B3B3"/>
      <rgbColor rgb="FFFFCC99"/>
      <rgbColor rgb="FF3366FF"/>
      <rgbColor rgb="FF33CCCC"/>
      <rgbColor rgb="FF99CC00"/>
      <rgbColor rgb="FFFFCC00"/>
      <rgbColor rgb="FFFF9900"/>
      <rgbColor rgb="FFFF6600"/>
      <rgbColor rgb="FF666699"/>
      <rgbColor rgb="FF969696"/>
      <rgbColor rgb="FF004586"/>
      <rgbColor rgb="FF339966"/>
      <rgbColor rgb="FF0066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8080"/>
      <color rgb="FF252AFF"/>
      <color rgb="FF3D9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blé tendre</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Cotations_cereales!$B$11:$B$12</c:f>
              <c:strCache>
                <c:ptCount val="2"/>
                <c:pt idx="0">
                  <c:v>Moyenne 2019-2023</c:v>
                </c:pt>
              </c:strCache>
            </c:strRef>
          </c:tx>
          <c:spPr>
            <a:ln w="25400">
              <a:solidFill>
                <a:srgbClr val="FFD320"/>
              </a:solidFill>
              <a:prstDash val="sysDash"/>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Cotations_cereales!$B$13:$B$24</c:f>
              <c:numCache>
                <c:formatCode>0.00</c:formatCode>
                <c:ptCount val="12"/>
                <c:pt idx="0">
                  <c:v>228.61</c:v>
                </c:pt>
                <c:pt idx="1">
                  <c:v>229.35</c:v>
                </c:pt>
                <c:pt idx="2">
                  <c:v>232.39</c:v>
                </c:pt>
                <c:pt idx="3">
                  <c:v>257.56</c:v>
                </c:pt>
                <c:pt idx="4">
                  <c:v>244.26</c:v>
                </c:pt>
                <c:pt idx="5">
                  <c:v>232.1</c:v>
                </c:pt>
                <c:pt idx="6">
                  <c:v>237.21</c:v>
                </c:pt>
                <c:pt idx="7">
                  <c:v>233.22</c:v>
                </c:pt>
                <c:pt idx="8">
                  <c:v>243.24</c:v>
                </c:pt>
                <c:pt idx="9">
                  <c:v>246.17</c:v>
                </c:pt>
                <c:pt idx="10">
                  <c:v>259.58999999999997</c:v>
                </c:pt>
                <c:pt idx="11">
                  <c:v>242.59</c:v>
                </c:pt>
              </c:numCache>
            </c:numRef>
          </c:val>
          <c:smooth val="0"/>
          <c:extLst>
            <c:ext xmlns:c16="http://schemas.microsoft.com/office/drawing/2014/chart" uri="{C3380CC4-5D6E-409C-BE32-E72D297353CC}">
              <c16:uniqueId val="{00000000-51C5-4B78-B8A4-596A6BBF0FB8}"/>
            </c:ext>
          </c:extLst>
        </c:ser>
        <c:ser>
          <c:idx val="1"/>
          <c:order val="1"/>
          <c:tx>
            <c:strRef>
              <c:f>Cotations_cereales!$D$11</c:f>
              <c:strCache>
                <c:ptCount val="1"/>
                <c:pt idx="0">
                  <c:v>2024-2025</c:v>
                </c:pt>
              </c:strCache>
            </c:strRef>
          </c:tx>
          <c:spPr>
            <a:ln w="25400">
              <a:solidFill>
                <a:srgbClr val="FF420E"/>
              </a:solidFill>
              <a:prstDash val="solid"/>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Cotations_cereales!$D$13:$D$24</c:f>
              <c:numCache>
                <c:formatCode>0.00</c:formatCode>
                <c:ptCount val="12"/>
                <c:pt idx="0">
                  <c:v>219.18</c:v>
                </c:pt>
                <c:pt idx="1">
                  <c:v>208.43</c:v>
                </c:pt>
                <c:pt idx="2">
                  <c:v>214.64</c:v>
                </c:pt>
                <c:pt idx="3">
                  <c:v>223.78</c:v>
                </c:pt>
                <c:pt idx="4">
                  <c:v>217.43</c:v>
                </c:pt>
                <c:pt idx="5">
                  <c:v>225.55</c:v>
                </c:pt>
                <c:pt idx="6">
                  <c:v>224.36</c:v>
                </c:pt>
                <c:pt idx="7">
                  <c:v>225.73</c:v>
                </c:pt>
              </c:numCache>
            </c:numRef>
          </c:val>
          <c:smooth val="0"/>
          <c:extLst>
            <c:ext xmlns:c16="http://schemas.microsoft.com/office/drawing/2014/chart" uri="{C3380CC4-5D6E-409C-BE32-E72D297353CC}">
              <c16:uniqueId val="{00000001-51C5-4B78-B8A4-596A6BBF0FB8}"/>
            </c:ext>
          </c:extLst>
        </c:ser>
        <c:ser>
          <c:idx val="2"/>
          <c:order val="2"/>
          <c:tx>
            <c:strRef>
              <c:f>Cotations_cereales!$C$11</c:f>
              <c:strCache>
                <c:ptCount val="1"/>
                <c:pt idx="0">
                  <c:v>2023-2024</c:v>
                </c:pt>
              </c:strCache>
            </c:strRef>
          </c:tx>
          <c:spPr>
            <a:ln w="25400">
              <a:solidFill>
                <a:srgbClr val="663300"/>
              </a:solidFill>
              <a:prstDash val="solid"/>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Cotations_cereales!$C$13:$C$24</c:f>
              <c:numCache>
                <c:formatCode>0.00</c:formatCode>
                <c:ptCount val="12"/>
                <c:pt idx="0">
                  <c:v>234.72</c:v>
                </c:pt>
                <c:pt idx="1">
                  <c:v>227.24</c:v>
                </c:pt>
                <c:pt idx="2">
                  <c:v>227.71</c:v>
                </c:pt>
                <c:pt idx="3">
                  <c:v>229.21</c:v>
                </c:pt>
                <c:pt idx="4">
                  <c:v>221.19</c:v>
                </c:pt>
                <c:pt idx="5">
                  <c:v>202.75</c:v>
                </c:pt>
                <c:pt idx="6">
                  <c:v>211.66</c:v>
                </c:pt>
                <c:pt idx="7">
                  <c:v>197.57</c:v>
                </c:pt>
                <c:pt idx="8">
                  <c:v>176.06</c:v>
                </c:pt>
                <c:pt idx="9">
                  <c:v>194.6</c:v>
                </c:pt>
                <c:pt idx="10">
                  <c:v>226.39</c:v>
                </c:pt>
                <c:pt idx="11">
                  <c:v>230.27</c:v>
                </c:pt>
              </c:numCache>
            </c:numRef>
          </c:val>
          <c:smooth val="0"/>
          <c:extLst>
            <c:ext xmlns:c16="http://schemas.microsoft.com/office/drawing/2014/chart" uri="{C3380CC4-5D6E-409C-BE32-E72D297353CC}">
              <c16:uniqueId val="{00000002-51C5-4B78-B8A4-596A6BBF0FB8}"/>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50"/>
          <c:min val="1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5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maïs</a:t>
            </a:r>
          </a:p>
        </c:rich>
      </c:tx>
      <c:layout>
        <c:manualLayout>
          <c:xMode val="edge"/>
          <c:yMode val="edge"/>
          <c:x val="0.27199263011330899"/>
          <c:y val="3.9683727034120736E-2"/>
        </c:manualLayout>
      </c:layout>
      <c:overlay val="0"/>
      <c:spPr>
        <a:noFill/>
        <a:ln w="25400">
          <a:noFill/>
        </a:ln>
      </c:spPr>
    </c:title>
    <c:autoTitleDeleted val="0"/>
    <c:plotArea>
      <c:layout>
        <c:manualLayout>
          <c:layoutTarget val="inner"/>
          <c:xMode val="edge"/>
          <c:yMode val="edge"/>
          <c:x val="0.13893554631730795"/>
          <c:y val="0.21263207978272339"/>
          <c:w val="0.78475682205600306"/>
          <c:h val="0.47177742701791758"/>
        </c:manualLayout>
      </c:layout>
      <c:lineChart>
        <c:grouping val="standard"/>
        <c:varyColors val="0"/>
        <c:ser>
          <c:idx val="0"/>
          <c:order val="0"/>
          <c:tx>
            <c:strRef>
              <c:f>Cotations_cereales!$B$49:$B$50</c:f>
              <c:strCache>
                <c:ptCount val="2"/>
                <c:pt idx="0">
                  <c:v>Moyenne 2019-2023</c:v>
                </c:pt>
              </c:strCache>
            </c:strRef>
          </c:tx>
          <c:spPr>
            <a:ln w="25400">
              <a:solidFill>
                <a:srgbClr val="FFD320"/>
              </a:solidFill>
              <a:prstDash val="sysDash"/>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Cotations_cereales!$B$51:$B$62</c:f>
              <c:numCache>
                <c:formatCode>0.00</c:formatCode>
                <c:ptCount val="12"/>
                <c:pt idx="0">
                  <c:v>232.24</c:v>
                </c:pt>
                <c:pt idx="1">
                  <c:v>236.83</c:v>
                </c:pt>
                <c:pt idx="2">
                  <c:v>223.87</c:v>
                </c:pt>
                <c:pt idx="3">
                  <c:v>231.34</c:v>
                </c:pt>
                <c:pt idx="4">
                  <c:v>229.32</c:v>
                </c:pt>
                <c:pt idx="5">
                  <c:v>229.1</c:v>
                </c:pt>
                <c:pt idx="6">
                  <c:v>223.87</c:v>
                </c:pt>
                <c:pt idx="7">
                  <c:v>225.87</c:v>
                </c:pt>
                <c:pt idx="8">
                  <c:v>241.01</c:v>
                </c:pt>
                <c:pt idx="9">
                  <c:v>237.67</c:v>
                </c:pt>
                <c:pt idx="10">
                  <c:v>245.72</c:v>
                </c:pt>
                <c:pt idx="11">
                  <c:v>240.2</c:v>
                </c:pt>
              </c:numCache>
            </c:numRef>
          </c:val>
          <c:smooth val="0"/>
          <c:extLst>
            <c:ext xmlns:c16="http://schemas.microsoft.com/office/drawing/2014/chart" uri="{C3380CC4-5D6E-409C-BE32-E72D297353CC}">
              <c16:uniqueId val="{00000000-A263-4762-811A-1665ED4CBD61}"/>
            </c:ext>
          </c:extLst>
        </c:ser>
        <c:ser>
          <c:idx val="1"/>
          <c:order val="1"/>
          <c:tx>
            <c:strRef>
              <c:f>Cotations_cereales!$D$49</c:f>
              <c:strCache>
                <c:ptCount val="1"/>
                <c:pt idx="0">
                  <c:v>2024-2025</c:v>
                </c:pt>
              </c:strCache>
            </c:strRef>
          </c:tx>
          <c:spPr>
            <a:ln w="25400">
              <a:solidFill>
                <a:srgbClr val="EB613D"/>
              </a:solidFill>
              <a:prstDash val="solid"/>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Cotations_cereales!$D$51:$D$62</c:f>
              <c:numCache>
                <c:formatCode>0.00</c:formatCode>
                <c:ptCount val="12"/>
                <c:pt idx="0">
                  <c:v>211.89</c:v>
                </c:pt>
                <c:pt idx="1">
                  <c:v>204.28</c:v>
                </c:pt>
                <c:pt idx="2">
                  <c:v>205.76</c:v>
                </c:pt>
                <c:pt idx="3">
                  <c:v>213.61</c:v>
                </c:pt>
                <c:pt idx="4">
                  <c:v>207.32</c:v>
                </c:pt>
                <c:pt idx="5">
                  <c:v>206.61</c:v>
                </c:pt>
                <c:pt idx="6">
                  <c:v>213.9</c:v>
                </c:pt>
                <c:pt idx="7">
                  <c:v>214.91</c:v>
                </c:pt>
                <c:pt idx="8">
                  <c:v>209.07</c:v>
                </c:pt>
              </c:numCache>
            </c:numRef>
          </c:val>
          <c:smooth val="0"/>
          <c:extLst>
            <c:ext xmlns:c16="http://schemas.microsoft.com/office/drawing/2014/chart" uri="{C3380CC4-5D6E-409C-BE32-E72D297353CC}">
              <c16:uniqueId val="{00000001-A263-4762-811A-1665ED4CBD61}"/>
            </c:ext>
          </c:extLst>
        </c:ser>
        <c:ser>
          <c:idx val="2"/>
          <c:order val="2"/>
          <c:tx>
            <c:strRef>
              <c:f>Cotations_cereales!$C$49</c:f>
              <c:strCache>
                <c:ptCount val="1"/>
                <c:pt idx="0">
                  <c:v>2023-2024</c:v>
                </c:pt>
              </c:strCache>
            </c:strRef>
          </c:tx>
          <c:spPr>
            <a:ln w="25400">
              <a:solidFill>
                <a:srgbClr val="663300"/>
              </a:solidFill>
              <a:prstDash val="solid"/>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Cotations_cereales!$C$51:$C$62</c:f>
              <c:numCache>
                <c:formatCode>0.00</c:formatCode>
                <c:ptCount val="12"/>
                <c:pt idx="0">
                  <c:v>238.38</c:v>
                </c:pt>
                <c:pt idx="1">
                  <c:v>230.25</c:v>
                </c:pt>
                <c:pt idx="2">
                  <c:v>214.74</c:v>
                </c:pt>
                <c:pt idx="3">
                  <c:v>204.21</c:v>
                </c:pt>
                <c:pt idx="4">
                  <c:v>205.45</c:v>
                </c:pt>
                <c:pt idx="5">
                  <c:v>200.19</c:v>
                </c:pt>
                <c:pt idx="6">
                  <c:v>192.21</c:v>
                </c:pt>
                <c:pt idx="7">
                  <c:v>177.34</c:v>
                </c:pt>
                <c:pt idx="8">
                  <c:v>180.24</c:v>
                </c:pt>
                <c:pt idx="9">
                  <c:v>193.27</c:v>
                </c:pt>
                <c:pt idx="10">
                  <c:v>211.99</c:v>
                </c:pt>
                <c:pt idx="11">
                  <c:v>209.28</c:v>
                </c:pt>
              </c:numCache>
            </c:numRef>
          </c:val>
          <c:smooth val="0"/>
          <c:extLst>
            <c:ext xmlns:c16="http://schemas.microsoft.com/office/drawing/2014/chart" uri="{C3380CC4-5D6E-409C-BE32-E72D297353CC}">
              <c16:uniqueId val="{00000002-A263-4762-811A-1665ED4CBD61}"/>
            </c:ext>
          </c:extLst>
        </c:ser>
        <c:dLbls>
          <c:showLegendKey val="0"/>
          <c:showVal val="0"/>
          <c:showCatName val="0"/>
          <c:showSerName val="0"/>
          <c:showPercent val="0"/>
          <c:showBubbleSize val="0"/>
        </c:dLbls>
        <c:smooth val="0"/>
        <c:axId val="1945079823"/>
        <c:axId val="1"/>
      </c:lineChart>
      <c:catAx>
        <c:axId val="1945079823"/>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9.3086230074899162E-2"/>
              <c:y val="7.340376202974628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9823"/>
        <c:crossesAt val="1"/>
        <c:crossBetween val="midCat"/>
        <c:majorUnit val="5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blé dur</a:t>
            </a:r>
          </a:p>
        </c:rich>
      </c:tx>
      <c:layout>
        <c:manualLayout>
          <c:xMode val="edge"/>
          <c:yMode val="edge"/>
          <c:x val="0.25715073287071993"/>
          <c:y val="3.1747361367063159E-2"/>
        </c:manualLayout>
      </c:layout>
      <c:overlay val="0"/>
      <c:spPr>
        <a:noFill/>
        <a:ln w="25400">
          <a:noFill/>
        </a:ln>
      </c:spPr>
    </c:title>
    <c:autoTitleDeleted val="0"/>
    <c:plotArea>
      <c:layout>
        <c:manualLayout>
          <c:layoutTarget val="inner"/>
          <c:xMode val="edge"/>
          <c:yMode val="edge"/>
          <c:x val="0.12296875989950053"/>
          <c:y val="0.18827799073353596"/>
          <c:w val="0.78660970671847208"/>
          <c:h val="0.5123631873799509"/>
        </c:manualLayout>
      </c:layout>
      <c:lineChart>
        <c:grouping val="standard"/>
        <c:varyColors val="0"/>
        <c:ser>
          <c:idx val="0"/>
          <c:order val="0"/>
          <c:tx>
            <c:strRef>
              <c:f>Cotations_cereales!$B$30</c:f>
              <c:strCache>
                <c:ptCount val="1"/>
                <c:pt idx="0">
                  <c:v>Moyenne 2019-2023</c:v>
                </c:pt>
              </c:strCache>
            </c:strRef>
          </c:tx>
          <c:spPr>
            <a:ln w="25400">
              <a:solidFill>
                <a:srgbClr val="FFD320"/>
              </a:solidFill>
              <a:prstDash val="sysDash"/>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Cotations_cereales!$B$32:$B$43</c:f>
              <c:numCache>
                <c:formatCode>0.00</c:formatCode>
                <c:ptCount val="12"/>
                <c:pt idx="0">
                  <c:v>340.68</c:v>
                </c:pt>
                <c:pt idx="1">
                  <c:v>368.33</c:v>
                </c:pt>
                <c:pt idx="2">
                  <c:v>357.56</c:v>
                </c:pt>
                <c:pt idx="3">
                  <c:v>380.64</c:v>
                </c:pt>
                <c:pt idx="4">
                  <c:v>377.84</c:v>
                </c:pt>
                <c:pt idx="5">
                  <c:v>369.88</c:v>
                </c:pt>
                <c:pt idx="6">
                  <c:v>386.26</c:v>
                </c:pt>
                <c:pt idx="7">
                  <c:v>358.34</c:v>
                </c:pt>
                <c:pt idx="8">
                  <c:v>346.73</c:v>
                </c:pt>
                <c:pt idx="9">
                  <c:v>340.75</c:v>
                </c:pt>
                <c:pt idx="10">
                  <c:v>347.96</c:v>
                </c:pt>
                <c:pt idx="11">
                  <c:v>354.57</c:v>
                </c:pt>
              </c:numCache>
            </c:numRef>
          </c:val>
          <c:smooth val="0"/>
          <c:extLst>
            <c:ext xmlns:c16="http://schemas.microsoft.com/office/drawing/2014/chart" uri="{C3380CC4-5D6E-409C-BE32-E72D297353CC}">
              <c16:uniqueId val="{00000000-6546-4E8B-8998-83362B29BF51}"/>
            </c:ext>
          </c:extLst>
        </c:ser>
        <c:ser>
          <c:idx val="1"/>
          <c:order val="1"/>
          <c:tx>
            <c:strRef>
              <c:f>Cotations_cereales!$D$30</c:f>
              <c:strCache>
                <c:ptCount val="1"/>
                <c:pt idx="0">
                  <c:v>2024-2025</c:v>
                </c:pt>
              </c:strCache>
            </c:strRef>
          </c:tx>
          <c:spPr>
            <a:ln w="25400">
              <a:solidFill>
                <a:srgbClr val="EB613D"/>
              </a:solidFill>
              <a:prstDash val="solid"/>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Cotations_cereales!$D$32:$D$43</c:f>
              <c:numCache>
                <c:formatCode>0.00</c:formatCode>
                <c:ptCount val="12"/>
                <c:pt idx="0">
                  <c:v>297.94</c:v>
                </c:pt>
                <c:pt idx="1">
                  <c:v>270</c:v>
                </c:pt>
                <c:pt idx="2">
                  <c:v>292.67</c:v>
                </c:pt>
                <c:pt idx="3">
                  <c:v>299.23</c:v>
                </c:pt>
                <c:pt idx="4">
                  <c:v>303.92</c:v>
                </c:pt>
                <c:pt idx="5">
                  <c:v>297.5</c:v>
                </c:pt>
                <c:pt idx="6">
                  <c:v>299.56</c:v>
                </c:pt>
                <c:pt idx="7">
                  <c:v>302.64</c:v>
                </c:pt>
                <c:pt idx="8">
                  <c:v>303.32</c:v>
                </c:pt>
              </c:numCache>
            </c:numRef>
          </c:val>
          <c:smooth val="0"/>
          <c:extLst>
            <c:ext xmlns:c16="http://schemas.microsoft.com/office/drawing/2014/chart" uri="{C3380CC4-5D6E-409C-BE32-E72D297353CC}">
              <c16:uniqueId val="{00000001-6546-4E8B-8998-83362B29BF51}"/>
            </c:ext>
          </c:extLst>
        </c:ser>
        <c:ser>
          <c:idx val="2"/>
          <c:order val="2"/>
          <c:tx>
            <c:strRef>
              <c:f>Cotations_cereales!$C$30</c:f>
              <c:strCache>
                <c:ptCount val="1"/>
                <c:pt idx="0">
                  <c:v>2023-2024</c:v>
                </c:pt>
              </c:strCache>
            </c:strRef>
          </c:tx>
          <c:spPr>
            <a:ln w="25400">
              <a:solidFill>
                <a:srgbClr val="663300"/>
              </a:solidFill>
              <a:prstDash val="solid"/>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Cotations_cereales!$C$32:$C$43</c:f>
              <c:numCache>
                <c:formatCode>0.00</c:formatCode>
                <c:ptCount val="12"/>
                <c:pt idx="0">
                  <c:v>369.7</c:v>
                </c:pt>
                <c:pt idx="1">
                  <c:v>426.25</c:v>
                </c:pt>
                <c:pt idx="2">
                  <c:v>389.75</c:v>
                </c:pt>
                <c:pt idx="3">
                  <c:v>392.67</c:v>
                </c:pt>
                <c:pt idx="4">
                  <c:v>376.92</c:v>
                </c:pt>
                <c:pt idx="5">
                  <c:v>358.67</c:v>
                </c:pt>
                <c:pt idx="6">
                  <c:v>357.4</c:v>
                </c:pt>
                <c:pt idx="7">
                  <c:v>349.38</c:v>
                </c:pt>
                <c:pt idx="8">
                  <c:v>320.5</c:v>
                </c:pt>
                <c:pt idx="9">
                  <c:v>312.5</c:v>
                </c:pt>
                <c:pt idx="10">
                  <c:v>332.5</c:v>
                </c:pt>
                <c:pt idx="11">
                  <c:v>314.45</c:v>
                </c:pt>
              </c:numCache>
            </c:numRef>
          </c:val>
          <c:smooth val="0"/>
          <c:extLst>
            <c:ext xmlns:c16="http://schemas.microsoft.com/office/drawing/2014/chart" uri="{C3380CC4-5D6E-409C-BE32-E72D297353CC}">
              <c16:uniqueId val="{00000002-6546-4E8B-8998-83362B29BF51}"/>
            </c:ext>
          </c:extLst>
        </c:ser>
        <c:dLbls>
          <c:showLegendKey val="0"/>
          <c:showVal val="0"/>
          <c:showCatName val="0"/>
          <c:showSerName val="0"/>
          <c:showPercent val="0"/>
          <c:showBubbleSize val="0"/>
        </c:dLbls>
        <c:smooth val="0"/>
        <c:axId val="1945082735"/>
        <c:axId val="1"/>
      </c:lineChart>
      <c:catAx>
        <c:axId val="1945082735"/>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5.8731128928518644E-2"/>
              <c:y val="6.35633311793472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6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2735"/>
        <c:crossesAt val="1"/>
        <c:crossBetween val="midCat"/>
        <c:majorUnit val="1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colza</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49680693928"/>
          <c:y val="0.18775867342549726"/>
          <c:w val="0.78475682205600306"/>
          <c:h val="0.52289303467697268"/>
        </c:manualLayout>
      </c:layout>
      <c:lineChart>
        <c:grouping val="standard"/>
        <c:varyColors val="0"/>
        <c:ser>
          <c:idx val="0"/>
          <c:order val="0"/>
          <c:tx>
            <c:strRef>
              <c:f>Cotations_oleoproteagineux!$B$9</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Cotations_oleoproteagineux!$B$10:$B$22</c15:sqref>
                  </c15:fullRef>
                </c:ext>
              </c:extLst>
              <c:f>Cotations_oleoproteagineux!$B$11:$B$22</c:f>
              <c:numCache>
                <c:formatCode>0.00</c:formatCode>
                <c:ptCount val="12"/>
                <c:pt idx="0">
                  <c:v>479.3</c:v>
                </c:pt>
                <c:pt idx="1">
                  <c:v>478.5</c:v>
                </c:pt>
                <c:pt idx="2">
                  <c:v>486.2</c:v>
                </c:pt>
                <c:pt idx="3">
                  <c:v>501.5</c:v>
                </c:pt>
                <c:pt idx="4">
                  <c:v>511</c:v>
                </c:pt>
                <c:pt idx="5">
                  <c:v>498.9</c:v>
                </c:pt>
                <c:pt idx="6">
                  <c:v>509.7</c:v>
                </c:pt>
                <c:pt idx="7">
                  <c:v>507.3</c:v>
                </c:pt>
                <c:pt idx="8">
                  <c:v>582.29999999999995</c:v>
                </c:pt>
                <c:pt idx="9">
                  <c:v>548.79999999999995</c:v>
                </c:pt>
                <c:pt idx="10">
                  <c:v>524.1</c:v>
                </c:pt>
                <c:pt idx="11">
                  <c:v>501.6</c:v>
                </c:pt>
              </c:numCache>
            </c:numRef>
          </c:val>
          <c:smooth val="0"/>
          <c:extLst>
            <c:ext xmlns:c16="http://schemas.microsoft.com/office/drawing/2014/chart" uri="{C3380CC4-5D6E-409C-BE32-E72D297353CC}">
              <c16:uniqueId val="{00000000-F952-4166-AC96-E93C7379880E}"/>
            </c:ext>
          </c:extLst>
        </c:ser>
        <c:ser>
          <c:idx val="1"/>
          <c:order val="1"/>
          <c:tx>
            <c:strRef>
              <c:f>Cotations_oleoproteagineux!$C$9</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Cotations_oleoproteagineux!$C$10:$C$22</c15:sqref>
                  </c15:fullRef>
                </c:ext>
              </c:extLst>
              <c:f>Cotations_oleoproteagineux!$C$11:$C$22</c:f>
              <c:numCache>
                <c:formatCode>0.00</c:formatCode>
                <c:ptCount val="12"/>
                <c:pt idx="0">
                  <c:v>471.17</c:v>
                </c:pt>
                <c:pt idx="1">
                  <c:v>453</c:v>
                </c:pt>
                <c:pt idx="2">
                  <c:v>458</c:v>
                </c:pt>
                <c:pt idx="3">
                  <c:v>437.38</c:v>
                </c:pt>
                <c:pt idx="4">
                  <c:v>438</c:v>
                </c:pt>
                <c:pt idx="5">
                  <c:v>428</c:v>
                </c:pt>
                <c:pt idx="6">
                  <c:v>423.125</c:v>
                </c:pt>
                <c:pt idx="7">
                  <c:v>413.6</c:v>
                </c:pt>
                <c:pt idx="8">
                  <c:v>433.5</c:v>
                </c:pt>
                <c:pt idx="9">
                  <c:v>446.88</c:v>
                </c:pt>
                <c:pt idx="10">
                  <c:v>475.67</c:v>
                </c:pt>
                <c:pt idx="11">
                  <c:v>457.17</c:v>
                </c:pt>
              </c:numCache>
            </c:numRef>
          </c:val>
          <c:smooth val="0"/>
          <c:extLst>
            <c:ext xmlns:c16="http://schemas.microsoft.com/office/drawing/2014/chart" uri="{C3380CC4-5D6E-409C-BE32-E72D297353CC}">
              <c16:uniqueId val="{00000001-F952-4166-AC96-E93C7379880E}"/>
            </c:ext>
          </c:extLst>
        </c:ser>
        <c:ser>
          <c:idx val="2"/>
          <c:order val="2"/>
          <c:tx>
            <c:strRef>
              <c:f>Cotations_oleoproteagineux!$D$9</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Cotations_oleoproteagineux!$D$10:$D$22</c15:sqref>
                  </c15:fullRef>
                </c:ext>
              </c:extLst>
              <c:f>Cotations_oleoproteagineux!$D$11:$D$22</c:f>
              <c:numCache>
                <c:formatCode>0.00</c:formatCode>
                <c:ptCount val="12"/>
                <c:pt idx="0">
                  <c:v>479</c:v>
                </c:pt>
                <c:pt idx="1">
                  <c:v>461.5</c:v>
                </c:pt>
                <c:pt idx="2">
                  <c:v>469.81</c:v>
                </c:pt>
                <c:pt idx="3">
                  <c:v>498.2</c:v>
                </c:pt>
                <c:pt idx="4">
                  <c:v>520.38</c:v>
                </c:pt>
                <c:pt idx="5">
                  <c:v>522.33333333333337</c:v>
                </c:pt>
                <c:pt idx="6">
                  <c:v>525.625</c:v>
                </c:pt>
                <c:pt idx="7">
                  <c:v>523.25</c:v>
                </c:pt>
              </c:numCache>
            </c:numRef>
          </c:val>
          <c:smooth val="0"/>
          <c:extLst>
            <c:ext xmlns:c16="http://schemas.microsoft.com/office/drawing/2014/chart" uri="{C3380CC4-5D6E-409C-BE32-E72D297353CC}">
              <c16:uniqueId val="{00000002-F952-4166-AC96-E93C7379880E}"/>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11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r"/>
      <c:layout>
        <c:manualLayout>
          <c:xMode val="edge"/>
          <c:yMode val="edge"/>
          <c:x val="0.10881544436724609"/>
          <c:y val="0.86322133100982901"/>
          <c:w val="0.80852814240153048"/>
          <c:h val="0.13677866899017102"/>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tournesol</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Cotations_oleoproteagineux!$B$27</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Cotations_oleoproteagineux!$B$28:$B$40</c15:sqref>
                  </c15:fullRef>
                </c:ext>
              </c:extLst>
              <c:f>Cotations_oleoproteagineux!$B$29:$B$40</c:f>
              <c:numCache>
                <c:formatCode>0.00</c:formatCode>
                <c:ptCount val="12"/>
                <c:pt idx="0">
                  <c:v>443.3</c:v>
                </c:pt>
                <c:pt idx="1">
                  <c:v>450.5</c:v>
                </c:pt>
                <c:pt idx="2">
                  <c:v>448.1</c:v>
                </c:pt>
                <c:pt idx="3">
                  <c:v>477.4</c:v>
                </c:pt>
                <c:pt idx="4">
                  <c:v>489.6</c:v>
                </c:pt>
                <c:pt idx="5">
                  <c:v>478.2</c:v>
                </c:pt>
                <c:pt idx="6">
                  <c:v>486</c:v>
                </c:pt>
                <c:pt idx="7">
                  <c:v>490.4</c:v>
                </c:pt>
                <c:pt idx="8">
                  <c:v>575.79999999999995</c:v>
                </c:pt>
                <c:pt idx="9">
                  <c:v>502.3</c:v>
                </c:pt>
                <c:pt idx="10">
                  <c:v>505.2</c:v>
                </c:pt>
                <c:pt idx="11">
                  <c:v>472.7</c:v>
                </c:pt>
              </c:numCache>
            </c:numRef>
          </c:val>
          <c:smooth val="0"/>
          <c:extLst>
            <c:ext xmlns:c16="http://schemas.microsoft.com/office/drawing/2014/chart" uri="{C3380CC4-5D6E-409C-BE32-E72D297353CC}">
              <c16:uniqueId val="{00000000-77D4-4C53-B936-56CE40877B5D}"/>
            </c:ext>
          </c:extLst>
        </c:ser>
        <c:ser>
          <c:idx val="1"/>
          <c:order val="1"/>
          <c:tx>
            <c:strRef>
              <c:f>Cotations_oleoproteagineux!$C$27</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Cotations_oleoproteagineux!$C$28:$C$40</c15:sqref>
                  </c15:fullRef>
                </c:ext>
              </c:extLst>
              <c:f>Cotations_oleoproteagineux!$C$29:$C$40</c:f>
              <c:numCache>
                <c:formatCode>0.00</c:formatCode>
                <c:ptCount val="12"/>
                <c:pt idx="0">
                  <c:v>466.67</c:v>
                </c:pt>
                <c:pt idx="1">
                  <c:v>441.67</c:v>
                </c:pt>
                <c:pt idx="2">
                  <c:v>418.13</c:v>
                </c:pt>
                <c:pt idx="3">
                  <c:v>406.25</c:v>
                </c:pt>
                <c:pt idx="4">
                  <c:v>417.5</c:v>
                </c:pt>
                <c:pt idx="5">
                  <c:v>422.5</c:v>
                </c:pt>
                <c:pt idx="6">
                  <c:v>406.25</c:v>
                </c:pt>
                <c:pt idx="7">
                  <c:v>398</c:v>
                </c:pt>
                <c:pt idx="8">
                  <c:v>405</c:v>
                </c:pt>
                <c:pt idx="9">
                  <c:v>411.88</c:v>
                </c:pt>
                <c:pt idx="10">
                  <c:v>439.17</c:v>
                </c:pt>
                <c:pt idx="11">
                  <c:v>441.67</c:v>
                </c:pt>
              </c:numCache>
            </c:numRef>
          </c:val>
          <c:smooth val="0"/>
          <c:extLst>
            <c:ext xmlns:c16="http://schemas.microsoft.com/office/drawing/2014/chart" uri="{C3380CC4-5D6E-409C-BE32-E72D297353CC}">
              <c16:uniqueId val="{00000001-77D4-4C53-B936-56CE40877B5D}"/>
            </c:ext>
          </c:extLst>
        </c:ser>
        <c:ser>
          <c:idx val="2"/>
          <c:order val="2"/>
          <c:tx>
            <c:strRef>
              <c:f>Cotations_oleoproteagineux!$D$27</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Cotations_oleoproteagineux!$D$28:$D$40</c15:sqref>
                  </c15:fullRef>
                </c:ext>
              </c:extLst>
              <c:f>Cotations_oleoproteagineux!$D$29:$D$40</c:f>
              <c:numCache>
                <c:formatCode>0.00</c:formatCode>
                <c:ptCount val="12"/>
                <c:pt idx="0">
                  <c:v>448.13</c:v>
                </c:pt>
                <c:pt idx="1">
                  <c:v>464.17</c:v>
                </c:pt>
                <c:pt idx="2">
                  <c:v>467.5</c:v>
                </c:pt>
                <c:pt idx="3">
                  <c:v>536.25</c:v>
                </c:pt>
                <c:pt idx="4">
                  <c:v>553.75</c:v>
                </c:pt>
                <c:pt idx="5">
                  <c:v>538.33333333333337</c:v>
                </c:pt>
                <c:pt idx="6">
                  <c:v>533.75</c:v>
                </c:pt>
                <c:pt idx="7">
                  <c:v>538.75</c:v>
                </c:pt>
              </c:numCache>
            </c:numRef>
          </c:val>
          <c:smooth val="0"/>
          <c:extLst>
            <c:ext xmlns:c16="http://schemas.microsoft.com/office/drawing/2014/chart" uri="{C3380CC4-5D6E-409C-BE32-E72D297353CC}">
              <c16:uniqueId val="{00000002-77D4-4C53-B936-56CE40877B5D}"/>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9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Evolution des surfaces de blé en Occitanie</a:t>
            </a:r>
          </a:p>
        </c:rich>
      </c:tx>
      <c:layout/>
      <c:overlay val="0"/>
      <c:spPr>
        <a:noFill/>
        <a:ln w="25400">
          <a:noFill/>
        </a:ln>
      </c:spPr>
    </c:title>
    <c:autoTitleDeleted val="0"/>
    <c:plotArea>
      <c:layout>
        <c:manualLayout>
          <c:layoutTarget val="inner"/>
          <c:xMode val="edge"/>
          <c:yMode val="edge"/>
          <c:x val="0.14242743158182183"/>
          <c:y val="0.1156879643775871"/>
          <c:w val="0.82950174747372851"/>
          <c:h val="0.60684928376490255"/>
        </c:manualLayout>
      </c:layout>
      <c:lineChart>
        <c:grouping val="standard"/>
        <c:varyColors val="0"/>
        <c:ser>
          <c:idx val="0"/>
          <c:order val="0"/>
          <c:tx>
            <c:strRef>
              <c:f>'Evol.sole-régionale_Blés'!$A$11</c:f>
              <c:strCache>
                <c:ptCount val="1"/>
                <c:pt idx="0">
                  <c:v>Blé tendre</c:v>
                </c:pt>
              </c:strCache>
            </c:strRef>
          </c:tx>
          <c:spPr>
            <a:ln w="25400">
              <a:solidFill>
                <a:srgbClr val="804C19"/>
              </a:solidFill>
              <a:prstDash val="solid"/>
            </a:ln>
          </c:spPr>
          <c:marker>
            <c:symbol val="none"/>
          </c:marker>
          <c:cat>
            <c:numRef>
              <c:f>'Evol.sole-régionale_Blés'!$B$10:$Z$10</c:f>
              <c:numCache>
                <c:formatCode>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pt idx="24" formatCode="0">
                  <c:v>2024</c:v>
                </c:pt>
              </c:numCache>
            </c:numRef>
          </c:cat>
          <c:val>
            <c:numRef>
              <c:f>'Evol.sole-régionale_Blés'!$B$11:$Z$11</c:f>
              <c:numCache>
                <c:formatCode>#\ ##0\ </c:formatCode>
                <c:ptCount val="25"/>
                <c:pt idx="0">
                  <c:v>235.54</c:v>
                </c:pt>
                <c:pt idx="1">
                  <c:v>216.422</c:v>
                </c:pt>
                <c:pt idx="2">
                  <c:v>227.13</c:v>
                </c:pt>
                <c:pt idx="3">
                  <c:v>184.06</c:v>
                </c:pt>
                <c:pt idx="4">
                  <c:v>221.899</c:v>
                </c:pt>
                <c:pt idx="5">
                  <c:v>204.197</c:v>
                </c:pt>
                <c:pt idx="6">
                  <c:v>213.56</c:v>
                </c:pt>
                <c:pt idx="7">
                  <c:v>215.636</c:v>
                </c:pt>
                <c:pt idx="8">
                  <c:v>243.68899999999999</c:v>
                </c:pt>
                <c:pt idx="9">
                  <c:v>195.345</c:v>
                </c:pt>
                <c:pt idx="10">
                  <c:v>239.19900000000001</c:v>
                </c:pt>
                <c:pt idx="11">
                  <c:v>243.29599999999999</c:v>
                </c:pt>
                <c:pt idx="12">
                  <c:v>258.57299999999998</c:v>
                </c:pt>
                <c:pt idx="13">
                  <c:v>285.07799999999997</c:v>
                </c:pt>
                <c:pt idx="14" formatCode="#,##0">
                  <c:v>296</c:v>
                </c:pt>
                <c:pt idx="15" formatCode="#,##0">
                  <c:v>294</c:v>
                </c:pt>
                <c:pt idx="16" formatCode="#,##0">
                  <c:v>278</c:v>
                </c:pt>
                <c:pt idx="17" formatCode="#,##0">
                  <c:v>265</c:v>
                </c:pt>
                <c:pt idx="18" formatCode="#,##0">
                  <c:v>268</c:v>
                </c:pt>
                <c:pt idx="19" formatCode="#,##0">
                  <c:v>287</c:v>
                </c:pt>
                <c:pt idx="20" formatCode="#,##0">
                  <c:v>222</c:v>
                </c:pt>
                <c:pt idx="21" formatCode="#,##0">
                  <c:v>277.5</c:v>
                </c:pt>
                <c:pt idx="22" formatCode="0">
                  <c:v>244</c:v>
                </c:pt>
                <c:pt idx="23" formatCode="0">
                  <c:v>268</c:v>
                </c:pt>
                <c:pt idx="24" formatCode="0">
                  <c:v>213</c:v>
                </c:pt>
              </c:numCache>
            </c:numRef>
          </c:val>
          <c:smooth val="0"/>
          <c:extLst>
            <c:ext xmlns:c16="http://schemas.microsoft.com/office/drawing/2014/chart" uri="{C3380CC4-5D6E-409C-BE32-E72D297353CC}">
              <c16:uniqueId val="{00000000-AE17-4DE5-86D8-B547BAC44A39}"/>
            </c:ext>
          </c:extLst>
        </c:ser>
        <c:ser>
          <c:idx val="1"/>
          <c:order val="1"/>
          <c:tx>
            <c:strRef>
              <c:f>'Evol.sole-régionale_Blés'!$A$12</c:f>
              <c:strCache>
                <c:ptCount val="1"/>
                <c:pt idx="0">
                  <c:v>Blé dur</c:v>
                </c:pt>
              </c:strCache>
            </c:strRef>
          </c:tx>
          <c:marker>
            <c:symbol val="none"/>
          </c:marker>
          <c:cat>
            <c:numRef>
              <c:f>'Evol.sole-régionale_Blés'!$B$10:$Z$10</c:f>
              <c:numCache>
                <c:formatCode>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pt idx="24" formatCode="0">
                  <c:v>2024</c:v>
                </c:pt>
              </c:numCache>
            </c:numRef>
          </c:cat>
          <c:val>
            <c:numRef>
              <c:f>'Evol.sole-régionale_Blés'!$B$12:$Z$12</c:f>
              <c:numCache>
                <c:formatCode>#\ ##0\ </c:formatCode>
                <c:ptCount val="25"/>
                <c:pt idx="0">
                  <c:v>176.941</c:v>
                </c:pt>
                <c:pt idx="1">
                  <c:v>172.572</c:v>
                </c:pt>
                <c:pt idx="2">
                  <c:v>187.00700000000001</c:v>
                </c:pt>
                <c:pt idx="3">
                  <c:v>184.81800000000001</c:v>
                </c:pt>
                <c:pt idx="4">
                  <c:v>217.56299999999999</c:v>
                </c:pt>
                <c:pt idx="5">
                  <c:v>229.52</c:v>
                </c:pt>
                <c:pt idx="6">
                  <c:v>209.15100000000001</c:v>
                </c:pt>
                <c:pt idx="7">
                  <c:v>212.74600000000001</c:v>
                </c:pt>
                <c:pt idx="8">
                  <c:v>204.92</c:v>
                </c:pt>
                <c:pt idx="9">
                  <c:v>179.42500000000001</c:v>
                </c:pt>
                <c:pt idx="10">
                  <c:v>203.59700000000001</c:v>
                </c:pt>
                <c:pt idx="11">
                  <c:v>172.60400000000001</c:v>
                </c:pt>
                <c:pt idx="12">
                  <c:v>181.43700000000001</c:v>
                </c:pt>
                <c:pt idx="13">
                  <c:v>144.184</c:v>
                </c:pt>
                <c:pt idx="14" formatCode="#,##0">
                  <c:v>113.7</c:v>
                </c:pt>
                <c:pt idx="15" formatCode="#,##0">
                  <c:v>129</c:v>
                </c:pt>
                <c:pt idx="16" formatCode="#,##0">
                  <c:v>149</c:v>
                </c:pt>
                <c:pt idx="17" formatCode="#,##0">
                  <c:v>142</c:v>
                </c:pt>
                <c:pt idx="18" formatCode="#,##0">
                  <c:v>139</c:v>
                </c:pt>
                <c:pt idx="19" formatCode="#,##0">
                  <c:v>88</c:v>
                </c:pt>
                <c:pt idx="20" formatCode="#,##0">
                  <c:v>85</c:v>
                </c:pt>
                <c:pt idx="21" formatCode="#,##0">
                  <c:v>95.5</c:v>
                </c:pt>
                <c:pt idx="22" formatCode="0">
                  <c:v>85.4</c:v>
                </c:pt>
                <c:pt idx="23" formatCode="0">
                  <c:v>86</c:v>
                </c:pt>
                <c:pt idx="24" formatCode="0">
                  <c:v>76</c:v>
                </c:pt>
              </c:numCache>
            </c:numRef>
          </c:val>
          <c:smooth val="0"/>
          <c:extLst>
            <c:ext xmlns:c16="http://schemas.microsoft.com/office/drawing/2014/chart" uri="{C3380CC4-5D6E-409C-BE32-E72D297353CC}">
              <c16:uniqueId val="{00000001-AE17-4DE5-86D8-B547BAC44A39}"/>
            </c:ext>
          </c:extLst>
        </c:ser>
        <c:dLbls>
          <c:showLegendKey val="0"/>
          <c:showVal val="0"/>
          <c:showCatName val="0"/>
          <c:showSerName val="0"/>
          <c:showPercent val="0"/>
          <c:showBubbleSize val="0"/>
        </c:dLbls>
        <c:smooth val="0"/>
        <c:axId val="1945084399"/>
        <c:axId val="1"/>
      </c:lineChart>
      <c:catAx>
        <c:axId val="1945084399"/>
        <c:scaling>
          <c:orientation val="minMax"/>
        </c:scaling>
        <c:delete val="0"/>
        <c:axPos val="b"/>
        <c:numFmt formatCode="yyyy" sourceLinked="1"/>
        <c:majorTickMark val="out"/>
        <c:minorTickMark val="out"/>
        <c:tickLblPos val="nextTo"/>
        <c:spPr>
          <a:ln w="25400">
            <a:solidFill>
              <a:srgbClr val="B3B3B3"/>
            </a:solidFill>
            <a:prstDash val="solid"/>
          </a:ln>
        </c:spPr>
        <c:txPr>
          <a:bodyPr rot="-3660000" vert="horz"/>
          <a:lstStyle/>
          <a:p>
            <a:pPr>
              <a:defRPr sz="800" b="0" i="0" u="none" strike="noStrike" baseline="0">
                <a:solidFill>
                  <a:srgbClr val="000000"/>
                </a:solidFill>
                <a:latin typeface="Arial"/>
                <a:ea typeface="Arial"/>
                <a:cs typeface="Arial"/>
              </a:defRPr>
            </a:pPr>
            <a:endParaRPr lang="en-US"/>
          </a:p>
        </c:txPr>
        <c:crossAx val="1"/>
        <c:crossesAt val="0"/>
        <c:auto val="0"/>
        <c:lblAlgn val="ctr"/>
        <c:lblOffset val="100"/>
        <c:tickLblSkip val="1"/>
        <c:tickMarkSkip val="2"/>
        <c:noMultiLvlLbl val="1"/>
      </c:catAx>
      <c:valAx>
        <c:axId val="1"/>
        <c:scaling>
          <c:orientation val="minMax"/>
          <c:max val="350"/>
          <c:min val="50"/>
        </c:scaling>
        <c:delete val="0"/>
        <c:axPos val="l"/>
        <c:majorGridlines>
          <c:spPr>
            <a:ln w="25400">
              <a:solidFill>
                <a:srgbClr val="B3B3B3"/>
              </a:solidFill>
              <a:prstDash val="solid"/>
            </a:ln>
          </c:spPr>
        </c:majorGridlines>
        <c:title>
          <c:tx>
            <c:rich>
              <a:bodyPr/>
              <a:lstStyle/>
              <a:p>
                <a:pPr>
                  <a:defRPr/>
                </a:pPr>
                <a:r>
                  <a:rPr lang="en-US"/>
                  <a:t>Surface (Milliers d'hectares)</a:t>
                </a:r>
              </a:p>
            </c:rich>
          </c:tx>
          <c:layout/>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4399"/>
        <c:crosses val="autoZero"/>
        <c:crossBetween val="midCat"/>
        <c:majorUnit val="30"/>
        <c:minorUnit val="15"/>
      </c:valAx>
      <c:spPr>
        <a:noFill/>
        <a:ln w="3175">
          <a:solidFill>
            <a:srgbClr val="B3B3B3"/>
          </a:solidFill>
          <a:prstDash val="solid"/>
        </a:ln>
      </c:spPr>
    </c:plotArea>
    <c:legend>
      <c:legendPos val="r"/>
      <c:layout>
        <c:manualLayout>
          <c:xMode val="edge"/>
          <c:yMode val="edge"/>
          <c:x val="0"/>
          <c:y val="0.85243141249134902"/>
          <c:w val="0.20735485686304711"/>
          <c:h val="0.1467709119415169"/>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Evolution des surfaces de</a:t>
            </a:r>
            <a:r>
              <a:rPr lang="en-GB" b="1" baseline="0"/>
              <a:t> blé dur Occitanie </a:t>
            </a:r>
            <a:r>
              <a:rPr lang="en-GB" baseline="0"/>
              <a:t>(Hectares)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'Evol.sole-régionale_Blés'!$A$52</c:f>
              <c:strCache>
                <c:ptCount val="1"/>
                <c:pt idx="0">
                  <c:v>Surface</c:v>
                </c:pt>
              </c:strCache>
            </c:strRef>
          </c:tx>
          <c:spPr>
            <a:solidFill>
              <a:schemeClr val="accent2"/>
            </a:solidFill>
            <a:ln>
              <a:noFill/>
            </a:ln>
            <a:effectLst/>
          </c:spPr>
          <c:invertIfNegative val="0"/>
          <c:cat>
            <c:numRef>
              <c:f>'Evol.sole-régionale_Blés'!$B$51:$G$51</c:f>
              <c:numCache>
                <c:formatCode>General</c:formatCode>
                <c:ptCount val="6"/>
                <c:pt idx="0">
                  <c:v>2019</c:v>
                </c:pt>
                <c:pt idx="1">
                  <c:v>2020</c:v>
                </c:pt>
                <c:pt idx="2">
                  <c:v>2021</c:v>
                </c:pt>
                <c:pt idx="3">
                  <c:v>2022</c:v>
                </c:pt>
                <c:pt idx="4">
                  <c:v>2023</c:v>
                </c:pt>
                <c:pt idx="5">
                  <c:v>2024</c:v>
                </c:pt>
              </c:numCache>
            </c:numRef>
          </c:cat>
          <c:val>
            <c:numRef>
              <c:f>'Evol.sole-régionale_Blés'!$B$52:$G$52</c:f>
              <c:numCache>
                <c:formatCode>#\ ##0\ </c:formatCode>
                <c:ptCount val="6"/>
                <c:pt idx="0">
                  <c:v>87570</c:v>
                </c:pt>
                <c:pt idx="1">
                  <c:v>85215</c:v>
                </c:pt>
                <c:pt idx="2">
                  <c:v>95522</c:v>
                </c:pt>
                <c:pt idx="3">
                  <c:v>85425</c:v>
                </c:pt>
                <c:pt idx="4">
                  <c:v>85900</c:v>
                </c:pt>
                <c:pt idx="5" formatCode="#,##0">
                  <c:v>76080</c:v>
                </c:pt>
              </c:numCache>
            </c:numRef>
          </c:val>
          <c:extLst>
            <c:ext xmlns:c16="http://schemas.microsoft.com/office/drawing/2014/chart" uri="{C3380CC4-5D6E-409C-BE32-E72D297353CC}">
              <c16:uniqueId val="{00000001-BD75-4782-8FC0-8B2D4DD80739}"/>
            </c:ext>
          </c:extLst>
        </c:ser>
        <c:dLbls>
          <c:showLegendKey val="0"/>
          <c:showVal val="0"/>
          <c:showCatName val="0"/>
          <c:showSerName val="0"/>
          <c:showPercent val="0"/>
          <c:showBubbleSize val="0"/>
        </c:dLbls>
        <c:gapWidth val="150"/>
        <c:axId val="232036944"/>
        <c:axId val="232034864"/>
        <c:extLst>
          <c:ext xmlns:c15="http://schemas.microsoft.com/office/drawing/2012/chart" uri="{02D57815-91ED-43cb-92C2-25804820EDAC}">
            <c15:filteredBarSeries>
              <c15:ser>
                <c:idx val="0"/>
                <c:order val="0"/>
                <c:tx>
                  <c:strRef>
                    <c:extLst>
                      <c:ext uri="{02D57815-91ED-43cb-92C2-25804820EDAC}">
                        <c15:formulaRef>
                          <c15:sqref>'Evol.sole-régionale_Blés'!$A$51</c15:sqref>
                        </c15:formulaRef>
                      </c:ext>
                    </c:extLst>
                    <c:strCache>
                      <c:ptCount val="1"/>
                      <c:pt idx="0">
                        <c:v>Année</c:v>
                      </c:pt>
                    </c:strCache>
                  </c:strRef>
                </c:tx>
                <c:spPr>
                  <a:solidFill>
                    <a:schemeClr val="accent1"/>
                  </a:solidFill>
                  <a:ln>
                    <a:noFill/>
                  </a:ln>
                  <a:effectLst/>
                </c:spPr>
                <c:invertIfNegative val="0"/>
                <c:cat>
                  <c:numRef>
                    <c:extLst>
                      <c:ext uri="{02D57815-91ED-43cb-92C2-25804820EDAC}">
                        <c15:formulaRef>
                          <c15:sqref>'Evol.sole-régionale_Blés'!$B$51:$G$51</c15:sqref>
                        </c15:formulaRef>
                      </c:ext>
                    </c:extLst>
                    <c:numCache>
                      <c:formatCode>General</c:formatCode>
                      <c:ptCount val="6"/>
                      <c:pt idx="0">
                        <c:v>2019</c:v>
                      </c:pt>
                      <c:pt idx="1">
                        <c:v>2020</c:v>
                      </c:pt>
                      <c:pt idx="2">
                        <c:v>2021</c:v>
                      </c:pt>
                      <c:pt idx="3">
                        <c:v>2022</c:v>
                      </c:pt>
                      <c:pt idx="4">
                        <c:v>2023</c:v>
                      </c:pt>
                      <c:pt idx="5">
                        <c:v>2024</c:v>
                      </c:pt>
                    </c:numCache>
                  </c:numRef>
                </c:cat>
                <c:val>
                  <c:numRef>
                    <c:extLst>
                      <c:ext uri="{02D57815-91ED-43cb-92C2-25804820EDAC}">
                        <c15:formulaRef>
                          <c15:sqref>'Evol.sole-régionale_Blés'!$B$51:$G$51</c15:sqref>
                        </c15:formulaRef>
                      </c:ext>
                    </c:extLst>
                    <c:numCache>
                      <c:formatCode>General</c:formatCode>
                      <c:ptCount val="6"/>
                      <c:pt idx="0">
                        <c:v>2019</c:v>
                      </c:pt>
                      <c:pt idx="1">
                        <c:v>2020</c:v>
                      </c:pt>
                      <c:pt idx="2">
                        <c:v>2021</c:v>
                      </c:pt>
                      <c:pt idx="3">
                        <c:v>2022</c:v>
                      </c:pt>
                      <c:pt idx="4">
                        <c:v>2023</c:v>
                      </c:pt>
                      <c:pt idx="5">
                        <c:v>2024</c:v>
                      </c:pt>
                    </c:numCache>
                  </c:numRef>
                </c:val>
                <c:extLst>
                  <c:ext xmlns:c16="http://schemas.microsoft.com/office/drawing/2014/chart" uri="{C3380CC4-5D6E-409C-BE32-E72D297353CC}">
                    <c16:uniqueId val="{00000000-BD75-4782-8FC0-8B2D4DD80739}"/>
                  </c:ext>
                </c:extLst>
              </c15:ser>
            </c15:filteredBarSeries>
          </c:ext>
        </c:extLst>
      </c:barChart>
      <c:lineChart>
        <c:grouping val="standard"/>
        <c:varyColors val="0"/>
        <c:ser>
          <c:idx val="2"/>
          <c:order val="2"/>
          <c:tx>
            <c:strRef>
              <c:f>'Evol.sole-régionale_Blés'!$A$53</c:f>
              <c:strCache>
                <c:ptCount val="1"/>
                <c:pt idx="0">
                  <c:v>Moyenne 2019-2023</c:v>
                </c:pt>
              </c:strCache>
            </c:strRef>
          </c:tx>
          <c:spPr>
            <a:ln w="25400" cap="rnd">
              <a:solidFill>
                <a:schemeClr val="accent3"/>
              </a:solidFill>
              <a:prstDash val="dash"/>
              <a:round/>
            </a:ln>
            <a:effectLst/>
          </c:spPr>
          <c:marker>
            <c:symbol val="none"/>
          </c:marker>
          <c:val>
            <c:numRef>
              <c:f>'Evol.sole-régionale_Blés'!$B$53:$G$53</c:f>
              <c:numCache>
                <c:formatCode>#\ ##0\ </c:formatCode>
                <c:ptCount val="6"/>
                <c:pt idx="0">
                  <c:v>87926.399999999994</c:v>
                </c:pt>
                <c:pt idx="1">
                  <c:v>87926.399999999994</c:v>
                </c:pt>
                <c:pt idx="2">
                  <c:v>87926.399999999994</c:v>
                </c:pt>
                <c:pt idx="3">
                  <c:v>87926.399999999994</c:v>
                </c:pt>
                <c:pt idx="4">
                  <c:v>87926.399999999994</c:v>
                </c:pt>
                <c:pt idx="5" formatCode="#,##0">
                  <c:v>87926.399999999994</c:v>
                </c:pt>
              </c:numCache>
            </c:numRef>
          </c:val>
          <c:smooth val="0"/>
          <c:extLst>
            <c:ext xmlns:c16="http://schemas.microsoft.com/office/drawing/2014/chart" uri="{C3380CC4-5D6E-409C-BE32-E72D297353CC}">
              <c16:uniqueId val="{00000002-BD75-4782-8FC0-8B2D4DD80739}"/>
            </c:ext>
          </c:extLst>
        </c:ser>
        <c:dLbls>
          <c:showLegendKey val="0"/>
          <c:showVal val="0"/>
          <c:showCatName val="0"/>
          <c:showSerName val="0"/>
          <c:showPercent val="0"/>
          <c:showBubbleSize val="0"/>
        </c:dLbls>
        <c:marker val="1"/>
        <c:smooth val="0"/>
        <c:axId val="232036944"/>
        <c:axId val="232034864"/>
      </c:lineChart>
      <c:catAx>
        <c:axId val="23203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32034864"/>
        <c:crosses val="autoZero"/>
        <c:auto val="1"/>
        <c:lblAlgn val="ctr"/>
        <c:lblOffset val="100"/>
        <c:noMultiLvlLbl val="0"/>
      </c:catAx>
      <c:valAx>
        <c:axId val="232034864"/>
        <c:scaling>
          <c:orientation val="minMax"/>
        </c:scaling>
        <c:delete val="0"/>
        <c:axPos val="l"/>
        <c:majorGridlines>
          <c:spPr>
            <a:ln w="9525" cap="flat" cmpd="sng" algn="ctr">
              <a:solidFill>
                <a:schemeClr val="tx1">
                  <a:lumMod val="15000"/>
                  <a:lumOff val="85000"/>
                </a:schemeClr>
              </a:solidFill>
              <a:round/>
            </a:ln>
            <a:effectLst/>
          </c:spPr>
        </c:majorGridlines>
        <c:numFmt formatCode="#\ ##0\ "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arianne" panose="02000000000000000000" pitchFamily="50" charset="0"/>
                <a:ea typeface="+mn-ea"/>
                <a:cs typeface="+mn-cs"/>
              </a:defRPr>
            </a:pPr>
            <a:endParaRPr lang="en-US"/>
          </a:p>
        </c:txPr>
        <c:crossAx val="232036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25400</xdr:colOff>
      <xdr:row>9</xdr:row>
      <xdr:rowOff>12700</xdr:rowOff>
    </xdr:from>
    <xdr:to>
      <xdr:col>0</xdr:col>
      <xdr:colOff>12071350</xdr:colOff>
      <xdr:row>70</xdr:row>
      <xdr:rowOff>44450</xdr:rowOff>
    </xdr:to>
    <xdr:sp macro="" textlink="">
      <xdr:nvSpPr>
        <xdr:cNvPr id="2" name="ZoneTexte 1"/>
        <xdr:cNvSpPr txBox="1"/>
      </xdr:nvSpPr>
      <xdr:spPr>
        <a:xfrm>
          <a:off x="25400" y="2146300"/>
          <a:ext cx="12045950" cy="12642850"/>
        </a:xfrm>
        <a:prstGeom prst="rect">
          <a:avLst/>
        </a:prstGeom>
        <a:solidFill>
          <a:schemeClr val="lt1"/>
        </a:solidFill>
        <a:ln w="12700"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i="0" u="none" strike="noStrike" baseline="0">
              <a:solidFill>
                <a:srgbClr val="008080"/>
              </a:solidFill>
              <a:effectLst/>
              <a:latin typeface="Marianne" panose="02000000000000000000" pitchFamily="50" charset="0"/>
              <a:ea typeface="+mn-ea"/>
              <a:cs typeface="+mn-cs"/>
            </a:rPr>
            <a:t>Méthodologie</a:t>
          </a:r>
          <a:r>
            <a:rPr lang="fr-FR" sz="1400" baseline="0">
              <a:solidFill>
                <a:srgbClr val="008080"/>
              </a:solidFill>
              <a:latin typeface="Marianne" panose="02000000000000000000" pitchFamily="50" charset="0"/>
            </a:rPr>
            <a:t> </a:t>
          </a:r>
        </a:p>
        <a:p>
          <a:endParaRPr lang="fr-FR" sz="1400" baseline="0">
            <a:solidFill>
              <a:srgbClr val="3D9EE7"/>
            </a:solidFill>
            <a:latin typeface="Marianne" panose="02000000000000000000" pitchFamily="50" charset="0"/>
          </a:endParaRPr>
        </a:p>
        <a:p>
          <a:r>
            <a:rPr lang="fr-FR" sz="1100" b="1" i="0" u="none" strike="noStrike" baseline="0">
              <a:solidFill>
                <a:sysClr val="windowText" lastClr="000000"/>
              </a:solidFill>
              <a:effectLst/>
              <a:latin typeface="Marianne" panose="02000000000000000000" pitchFamily="50" charset="0"/>
              <a:ea typeface="+mn-ea"/>
              <a:cs typeface="+mn-cs"/>
            </a:rPr>
            <a:t>DRAAF Occitanie / SRISET -  Estimations précoces de conjoncture en Grandes cultures</a:t>
          </a:r>
        </a:p>
        <a:p>
          <a:endParaRPr lang="fr-FR" sz="1100" b="1"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1) Le calendrier</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Le suivi de la conjoncture en Grandes Cultures de l'année de production N débute en décembre de l'année N-1 (prévisions de semis par culture), et se termine en novembre de l'année N (bilan intermédiaire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estimations sont révisées et publiées tous les mois (à l'exception des mois de janvier et de mars), après la publication officielle des résultats nationaux dont le calendrier est annoncé sur le site Agreste (rubrique Conjoncture Infos rapides / Calendrier de parution), généralement à partir du 10 du mois.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estimations qui ne concernent que les céréales d’hiver (blés, seigle, orge, avoine, triticale) et le colza, ne portent que sur les surfaces mises en culture. En avril, les cultures de printemps s’ajoutent aux cultures d’hiver, et dès le mois de mai les informations intègrent l’ensemble des cultures avec l'ajout des cultures d'été. A partir de juillet (juin pour le colza et l’orge d’hiver), les estimations de surfaces sont complétées par des estimations de rendements et de production.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 calendrier détaillé des évaluations par culture est précisé dans l'onglet Calendrier_Estim_production.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l'issue du suivi en conjoncture (dernière publication en novembre de l'année N), les estimations en Grandes Cultures sont encore affinées à partir des dernières données disponibles et sont consolidées dans plusieurs versions successives de la statistique agricole annuelle (SAA) : préliminaire en janvier N+1, provisoire en mars N+1, semi-définitive en juin N+1, et définitive en octobre N+1.</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L’objectif de ce suivi est de fournir des évaluations quantitatives des productions totales et des rendements moyens par culture à l’échelle départementale. Des commentaires plus qualitatifs, sur la qualité des produits et sur l’hétérogénéité des résultats, complètent dans la mesure du possible ces estimations. Néanmoins, les moyens mis en œuvre ne permettent pas d’apprécier complètement l’hétérogénéité infra-départementale, parfois importante y compris à une échelle très locale.</a:t>
          </a:r>
        </a:p>
        <a:p>
          <a:endParaRPr lang="fr-FR" sz="1100" b="0"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2) Les sources d’information</a:t>
          </a:r>
        </a:p>
        <a:p>
          <a:endParaRPr lang="fr-FR" sz="1100" b="1" i="0" u="sng" strike="noStrike">
            <a:solidFill>
              <a:schemeClr val="dk1"/>
            </a:solidFill>
            <a:effectLst/>
            <a:latin typeface="Marianne" panose="02000000000000000000" pitchFamily="50" charset="0"/>
            <a:ea typeface="+mn-ea"/>
            <a:cs typeface="+mn-cs"/>
          </a:endParaRPr>
        </a:p>
        <a:p>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conjoncture est basée sur l’exploitation d’informations provenant de sources variées, et disponibles selon des calendriers qui leur sont propres : données d’enquêtes (enquête terres labourables), données administratives (déclarations des surfaces PAC, collecte et stocks des collecteurs), dires d’experts.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terres labourables (Terlab) est une enquête réalisée par la statistique agricole auprès d'un échantillon d'exploitants agricoles. En Occitanie, environ 2100 exploitants sont interrogés (en 2024) ; ils sont répartis dans les départements présentant une surface significative en grandes cultures (soit 9 départements sur 13, l'Ariège, l'Hérault, le Lot et les Pyrénées-Orientales n'étant pas enquêtés). L'enquête est réalisée en 2 temps (ou vagues). La 1ere vague, collectée de mi-juillet à mi-septembre, a pour principal objet l'estimation des rendements des cultures d'hiver et de printemps. La seconde, de novembre à mi-janvier, permet d’évaluer les rendements des cultures d’été, et fournit des prévisions de semis pour la campagne suivante.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déclarations PAC de la campagne N sont généralement disponibles après la mi-mai, date limite usuelle pour la déclaration des surfaces par culture par les exploitants agricoles. Ces données sont ensuite actualisées en cours de campagne pour prendre en compte les corrections apportées par les déclarants (modification d’assolement) et l’instruction des dossiers PAC.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dires d’experts proviennent de la consultation régulière d’un réseau de correspondants locaux dans les différents départements parmi lesquels figurent des techniciens des chambres d’agriculture (dont une partie assure en particulier les observations de l’état de cultures dans le cadre du dispositif CéréObs), des représentants des coopératives agricoles et des entreprises de négoce, des organismes de recherche et développement et des instituts spécialisés (ARVALIS, Terres Inovia, Centre français du riz…), des syndicats de semences et établissements spécialisés dans la production de semences. Au total, plus d’une vingtaine de correspondants sont consultés chaque mois pour établir les prévisions pour l’Occitanie.</a:t>
          </a:r>
          <a:r>
            <a:rPr lang="fr-FR" sz="1100">
              <a:latin typeface="Marianne" panose="02000000000000000000" pitchFamily="50" charset="0"/>
            </a:rPr>
            <a:t> </a:t>
          </a:r>
        </a:p>
        <a:p>
          <a:endParaRPr lang="fr-FR" sz="1100">
            <a:latin typeface="Marianne" panose="02000000000000000000" pitchFamily="50" charset="0"/>
          </a:endParaRPr>
        </a:p>
        <a:p>
          <a:r>
            <a:rPr lang="fr-FR" sz="1100" b="1" i="0" u="sng" strike="noStrike">
              <a:solidFill>
                <a:schemeClr val="dk1"/>
              </a:solidFill>
              <a:effectLst/>
              <a:latin typeface="Marianne" panose="02000000000000000000" pitchFamily="50" charset="0"/>
              <a:ea typeface="+mn-ea"/>
              <a:cs typeface="+mn-cs"/>
            </a:rPr>
            <a:t>3) Les méthodes d’estimation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L’établissement de la conjoncture Grandes Cultures est un travail de synthèse d’informations, effectué avec une périodicité mensuelle, qui consiste à exploiter et recouper l’ensemble des données au fur et à mesure de leur disponibilité.</a:t>
          </a:r>
          <a:r>
            <a:rPr lang="fr-FR" sz="1100">
              <a:latin typeface="Marianne" panose="02000000000000000000" pitchFamily="50" charset="0"/>
            </a:rPr>
            <a:t> </a:t>
          </a:r>
        </a:p>
        <a:p>
          <a:endParaRPr lang="fr-FR" sz="1100">
            <a:latin typeface="Marianne" panose="02000000000000000000" pitchFamily="50" charset="0"/>
          </a:endParaRPr>
        </a:p>
        <a:p>
          <a:r>
            <a:rPr lang="fr-FR" sz="1100" b="1" i="0" u="none" strike="noStrike">
              <a:solidFill>
                <a:schemeClr val="dk1"/>
              </a:solidFill>
              <a:effectLst/>
              <a:latin typeface="Marianne" panose="02000000000000000000" pitchFamily="50" charset="0"/>
              <a:ea typeface="+mn-ea"/>
              <a:cs typeface="+mn-cs"/>
            </a:rPr>
            <a:t>a) Surfaces des cultures</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En décembre N-1, les premières estimations reposent exclusivement sur les dires d’expert.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En février N, sont exploitées les prévisions de surfaces mises en culture issues de la vague 2 de l’enquête Terlab de l’année N-1.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établies à partir d’une synthèse entre les dires d’expert et les variations relatives observées dans les départements limitrophes et similaires (en termes de cultures et de conditions météorologiques). Les notations Cereobs sont également analysées pour le suivi des taux de semis des céréales à paille. Elles permettent d’affiner l’estimation des semis de l’année 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Jusqu’en juin N, les estimations sont révisées sur la base de la consultation des experts locaux.</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de juillet N, les déclarations PAC deviennent la principale source d’information utilisée. </a:t>
          </a:r>
        </a:p>
        <a:p>
          <a:endParaRPr lang="fr-FR" sz="1100" b="0" i="0" u="none" strike="noStrike">
            <a:solidFill>
              <a:schemeClr val="dk1"/>
            </a:solidFill>
            <a:effectLst/>
            <a:latin typeface="Marianne" panose="02000000000000000000" pitchFamily="50" charset="0"/>
            <a:ea typeface="+mn-ea"/>
            <a:cs typeface="+mn-cs"/>
          </a:endParaRPr>
        </a:p>
        <a:p>
          <a:r>
            <a:rPr lang="fr-FR" sz="1100" b="1" i="0" u="none" strike="noStrike">
              <a:solidFill>
                <a:schemeClr val="dk1"/>
              </a:solidFill>
              <a:effectLst/>
              <a:latin typeface="Marianne" panose="02000000000000000000" pitchFamily="50" charset="0"/>
              <a:ea typeface="+mn-ea"/>
              <a:cs typeface="+mn-cs"/>
            </a:rPr>
            <a:t>b) Rendements et production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De juillet à septembre N, les estimations reposent exclusivement sur les dires d’expert qui disposent progressivement, au fur et à mesure de l’avancement de la campagne, d’une information de plus en plus détaillée sur l’état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d’octobre N, les résultats de l’enquête Terlab sont pris en compte et constituent le support principal des estimations pour les cultures d’hiver et de printemps.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obtenues à partir d’une synthèse entre les dires d’expert et les variations relatives observées dans les départements limitrophes et similaires en termes de cultures et de conditions météorologiques.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résultats de rendements de l’enquête Terlab pour les cultures d’été ne sont pas utilisés dans le suivi de conjoncture de l’année N, car non disponibles avant décembre. En revanche ils constituent la base des estimations intégrées ensuite dans la statistique agricole annuelle.</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Terlab différencie, pour les espèces les plus importantes, les cultures bio et les cultures conduites en conventionnel ; le rendement moyen par département et culture est évalué en pondérant les 2 estimations par la surface déclarée à la PAC.</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parcelles mises en culture et non récoltées (surface différente de 0 et rendement égal à 0) sont comptabilisées dans le calcul du rendement moyen départemental.</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production par culture est obtenue comme le produit de la surface et du rendement.</a:t>
          </a:r>
          <a:r>
            <a:rPr lang="fr-FR" sz="1100">
              <a:latin typeface="Marianne" panose="02000000000000000000" pitchFamily="50" charset="0"/>
            </a:rPr>
            <a:t> </a:t>
          </a:r>
        </a:p>
        <a:p>
          <a:endParaRPr lang="fr-FR" sz="1100">
            <a:latin typeface="Marianne" panose="02000000000000000000" pitchFamily="50" charset="0"/>
          </a:endParaRPr>
        </a:p>
        <a:p>
          <a:r>
            <a:rPr lang="fr-FR" sz="900" i="1">
              <a:latin typeface="Marianne" panose="02000000000000000000" pitchFamily="50" charset="0"/>
            </a:rPr>
            <a:t>Mise à jour janvier 2025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28575</xdr:colOff>
      <xdr:row>8</xdr:row>
      <xdr:rowOff>0</xdr:rowOff>
    </xdr:to>
    <xdr:sp macro="" textlink="" fLocksText="0">
      <xdr:nvSpPr>
        <xdr:cNvPr id="2" name="Images 1"/>
        <xdr:cNvSpPr>
          <a:spLocks noChangeArrowheads="1"/>
        </xdr:cNvSpPr>
      </xdr:nvSpPr>
      <xdr:spPr bwMode="auto">
        <a:xfrm>
          <a:off x="0" y="0"/>
          <a:ext cx="14544675" cy="14732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28575</xdr:colOff>
      <xdr:row>8</xdr:row>
      <xdr:rowOff>0</xdr:rowOff>
    </xdr:to>
    <xdr:sp macro="" textlink="" fLocksText="0">
      <xdr:nvSpPr>
        <xdr:cNvPr id="2" name="Images 1"/>
        <xdr:cNvSpPr>
          <a:spLocks noChangeArrowheads="1"/>
        </xdr:cNvSpPr>
      </xdr:nvSpPr>
      <xdr:spPr bwMode="auto">
        <a:xfrm>
          <a:off x="0" y="0"/>
          <a:ext cx="15490825" cy="15367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1,47</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0,40Mt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79005</xdr:colOff>
      <xdr:row>9</xdr:row>
      <xdr:rowOff>53341</xdr:rowOff>
    </xdr:from>
    <xdr:to>
      <xdr:col>12</xdr:col>
      <xdr:colOff>455594</xdr:colOff>
      <xdr:row>24</xdr:row>
      <xdr:rowOff>137161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80745</xdr:colOff>
      <xdr:row>48</xdr:row>
      <xdr:rowOff>65300</xdr:rowOff>
    </xdr:from>
    <xdr:to>
      <xdr:col>12</xdr:col>
      <xdr:colOff>482199</xdr:colOff>
      <xdr:row>62</xdr:row>
      <xdr:rowOff>114301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87562</xdr:colOff>
      <xdr:row>27</xdr:row>
      <xdr:rowOff>225258</xdr:rowOff>
    </xdr:from>
    <xdr:to>
      <xdr:col>12</xdr:col>
      <xdr:colOff>471771</xdr:colOff>
      <xdr:row>42</xdr:row>
      <xdr:rowOff>97990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2738735" cy="93916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13"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8</xdr:row>
      <xdr:rowOff>0</xdr:rowOff>
    </xdr:from>
    <xdr:to>
      <xdr:col>12</xdr:col>
      <xdr:colOff>240909</xdr:colOff>
      <xdr:row>21</xdr:row>
      <xdr:rowOff>135988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0</xdr:rowOff>
    </xdr:from>
    <xdr:to>
      <xdr:col>12</xdr:col>
      <xdr:colOff>240909</xdr:colOff>
      <xdr:row>40</xdr:row>
      <xdr:rowOff>6448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716279</xdr:colOff>
      <xdr:row>16</xdr:row>
      <xdr:rowOff>144780</xdr:rowOff>
    </xdr:from>
    <xdr:to>
      <xdr:col>13</xdr:col>
      <xdr:colOff>388054</xdr:colOff>
      <xdr:row>37</xdr:row>
      <xdr:rowOff>7620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22</xdr:col>
      <xdr:colOff>723900</xdr:colOff>
      <xdr:row>6</xdr:row>
      <xdr:rowOff>106680</xdr:rowOff>
    </xdr:to>
    <xdr:pic>
      <xdr:nvPicPr>
        <xdr:cNvPr id="4" name="Images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3014960" cy="10972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11</xdr:col>
      <xdr:colOff>310444</xdr:colOff>
      <xdr:row>48</xdr:row>
      <xdr:rowOff>106539</xdr:rowOff>
    </xdr:from>
    <xdr:to>
      <xdr:col>21</xdr:col>
      <xdr:colOff>42333</xdr:colOff>
      <xdr:row>62</xdr:row>
      <xdr:rowOff>126294</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0.05633</cdr:y>
    </cdr:from>
    <cdr:to>
      <cdr:x>0.17593</cdr:x>
      <cdr:y>0.17464</cdr:y>
    </cdr:to>
    <cdr:sp macro="" textlink="">
      <cdr:nvSpPr>
        <cdr:cNvPr id="2" name="ZoneTexte 1"/>
        <cdr:cNvSpPr txBox="1"/>
      </cdr:nvSpPr>
      <cdr:spPr>
        <a:xfrm xmlns:a="http://schemas.openxmlformats.org/drawingml/2006/main">
          <a:off x="0" y="154515"/>
          <a:ext cx="804334" cy="3245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800">
            <a:latin typeface="Marianne" panose="02000000000000000000" pitchFamily="50"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
  <sheetViews>
    <sheetView zoomScaleNormal="100" workbookViewId="0">
      <selection activeCell="A4" sqref="A4"/>
    </sheetView>
  </sheetViews>
  <sheetFormatPr baseColWidth="10" defaultColWidth="8.81640625" defaultRowHeight="16"/>
  <cols>
    <col min="1" max="1" width="208.6328125" style="189" customWidth="1"/>
    <col min="2" max="10" width="10.81640625" style="189" customWidth="1"/>
    <col min="11" max="11" width="24.81640625" style="189" customWidth="1"/>
    <col min="12" max="16" width="10.81640625" style="189" customWidth="1"/>
    <col min="17" max="1023" width="10.54296875" style="189" customWidth="1"/>
    <col min="1024" max="1025" width="11.453125" style="189" customWidth="1"/>
    <col min="1026" max="16384" width="8.81640625" style="189"/>
  </cols>
  <sheetData>
    <row r="2" spans="1:16" ht="23.5">
      <c r="A2" s="198" t="s">
        <v>125</v>
      </c>
      <c r="E2" s="190"/>
    </row>
    <row r="3" spans="1:16" ht="17.5">
      <c r="A3" s="418" t="s">
        <v>157</v>
      </c>
      <c r="B3" s="191"/>
      <c r="C3" s="191"/>
      <c r="D3" s="191"/>
      <c r="E3" s="190"/>
      <c r="F3" s="190"/>
    </row>
    <row r="4" spans="1:16" ht="17.5">
      <c r="A4" s="419" t="s">
        <v>158</v>
      </c>
      <c r="B4" s="192"/>
      <c r="C4" s="192"/>
      <c r="D4" s="192"/>
      <c r="E4" s="193"/>
      <c r="F4" s="193"/>
      <c r="G4" s="193"/>
      <c r="H4" s="193"/>
      <c r="I4" s="193"/>
      <c r="J4" s="193"/>
      <c r="K4" s="193"/>
      <c r="L4" s="193"/>
      <c r="M4" s="193"/>
      <c r="N4" s="193"/>
      <c r="O4" s="193"/>
      <c r="P4" s="193"/>
    </row>
    <row r="5" spans="1:16" ht="17.5">
      <c r="A5" s="419" t="s">
        <v>159</v>
      </c>
      <c r="B5" s="192"/>
      <c r="C5" s="192"/>
      <c r="D5" s="192"/>
      <c r="E5" s="193"/>
      <c r="F5" s="193"/>
      <c r="G5" s="193"/>
      <c r="H5" s="193"/>
      <c r="I5" s="193"/>
      <c r="J5" s="193"/>
      <c r="K5" s="193"/>
      <c r="L5" s="193"/>
      <c r="M5" s="193"/>
      <c r="N5" s="193"/>
      <c r="O5" s="193"/>
      <c r="P5" s="193"/>
    </row>
    <row r="6" spans="1:16" s="435" customFormat="1" ht="17.5">
      <c r="A6" s="418" t="s">
        <v>155</v>
      </c>
      <c r="B6" s="434"/>
      <c r="C6" s="434"/>
      <c r="D6" s="434"/>
      <c r="E6" s="434"/>
      <c r="F6" s="434"/>
      <c r="G6" s="434"/>
      <c r="H6" s="434"/>
      <c r="I6" s="434"/>
      <c r="J6" s="434"/>
      <c r="K6" s="434"/>
      <c r="L6" s="434"/>
      <c r="M6" s="434"/>
      <c r="N6" s="434"/>
      <c r="O6" s="434"/>
      <c r="P6" s="434"/>
    </row>
    <row r="7" spans="1:16" ht="17.5">
      <c r="A7" s="418" t="s">
        <v>156</v>
      </c>
      <c r="B7" s="192"/>
      <c r="C7" s="192"/>
      <c r="D7" s="192"/>
      <c r="E7" s="193"/>
      <c r="F7" s="193"/>
      <c r="G7" s="193"/>
      <c r="H7" s="193"/>
      <c r="I7" s="193"/>
      <c r="J7" s="193"/>
      <c r="K7" s="193"/>
      <c r="L7" s="193"/>
      <c r="M7" s="193"/>
      <c r="N7" s="193"/>
      <c r="O7" s="193"/>
      <c r="P7" s="193"/>
    </row>
    <row r="8" spans="1:16" ht="17.5">
      <c r="A8" s="418" t="s">
        <v>0</v>
      </c>
      <c r="B8" s="192"/>
      <c r="C8" s="192"/>
      <c r="D8" s="192"/>
      <c r="E8" s="193"/>
      <c r="F8" s="193"/>
      <c r="G8" s="193"/>
      <c r="H8" s="193"/>
      <c r="I8" s="193"/>
      <c r="J8" s="193"/>
      <c r="K8" s="193"/>
      <c r="L8" s="193"/>
      <c r="M8" s="193"/>
      <c r="N8" s="193"/>
      <c r="O8" s="193"/>
      <c r="P8" s="193"/>
    </row>
    <row r="9" spans="1:16" ht="23.5">
      <c r="A9" s="198"/>
      <c r="B9" s="192"/>
      <c r="C9" s="192"/>
      <c r="D9" s="192"/>
      <c r="E9" s="193"/>
      <c r="F9" s="193"/>
      <c r="G9" s="193"/>
      <c r="H9" s="193"/>
      <c r="I9" s="193"/>
      <c r="J9" s="193"/>
      <c r="K9" s="193"/>
      <c r="L9" s="193"/>
      <c r="M9" s="193"/>
      <c r="N9" s="193"/>
      <c r="O9" s="193"/>
      <c r="P9" s="193"/>
    </row>
    <row r="10" spans="1:16" ht="18.5">
      <c r="A10" s="195"/>
      <c r="B10" s="194"/>
      <c r="C10" s="194"/>
      <c r="D10" s="194"/>
      <c r="E10" s="190"/>
      <c r="F10" s="190"/>
    </row>
    <row r="11" spans="1:16" ht="18.5">
      <c r="A11" s="194"/>
      <c r="B11" s="195"/>
      <c r="C11" s="195"/>
      <c r="D11" s="195"/>
      <c r="H11" s="196"/>
    </row>
    <row r="12" spans="1:16" ht="17.5">
      <c r="A12" s="197"/>
    </row>
    <row r="13" spans="1:16">
      <c r="A13" s="199"/>
    </row>
    <row r="14" spans="1:16">
      <c r="A14" s="199"/>
    </row>
    <row r="15" spans="1:16">
      <c r="A15" s="199"/>
    </row>
    <row r="16" spans="1:16">
      <c r="A16" s="199"/>
    </row>
    <row r="17" spans="1:1">
      <c r="A17" s="199"/>
    </row>
    <row r="18" spans="1:1">
      <c r="A18" s="199"/>
    </row>
    <row r="19" spans="1:1" ht="17.5">
      <c r="A19" s="197"/>
    </row>
    <row r="20" spans="1:1">
      <c r="A20" s="199"/>
    </row>
    <row r="21" spans="1:1">
      <c r="A21" s="199"/>
    </row>
    <row r="22" spans="1:1">
      <c r="A22" s="199"/>
    </row>
    <row r="23" spans="1:1">
      <c r="A23" s="199"/>
    </row>
    <row r="24" spans="1:1" ht="17.5">
      <c r="A24" s="197"/>
    </row>
    <row r="25" spans="1:1">
      <c r="A25" s="199"/>
    </row>
    <row r="26" spans="1:1" ht="20" customHeight="1">
      <c r="A26" s="200"/>
    </row>
    <row r="27" spans="1:1">
      <c r="A27" s="199"/>
    </row>
    <row r="28" spans="1:1">
      <c r="A28" s="199"/>
    </row>
    <row r="29" spans="1:1">
      <c r="A29" s="199"/>
    </row>
    <row r="30" spans="1:1">
      <c r="A30" s="199"/>
    </row>
    <row r="31" spans="1:1">
      <c r="A31" s="199"/>
    </row>
    <row r="32" spans="1:1">
      <c r="A32" s="200"/>
    </row>
    <row r="33" spans="1:1">
      <c r="A33" s="199"/>
    </row>
    <row r="34" spans="1:1" ht="20.5" customHeight="1">
      <c r="A34" s="199"/>
    </row>
    <row r="35" spans="1:1">
      <c r="A35" s="199"/>
    </row>
    <row r="36" spans="1:1">
      <c r="A36" s="199"/>
    </row>
    <row r="37" spans="1:1">
      <c r="A37" s="199"/>
    </row>
    <row r="38" spans="1:1">
      <c r="A38" s="199"/>
    </row>
    <row r="39" spans="1:1">
      <c r="A39" s="199"/>
    </row>
  </sheetData>
  <hyperlinks>
    <hyperlink ref="A8" location="'Evol.sole-régionale_Blés'!A1" display="Evolution de la sole régionale des blés"/>
    <hyperlink ref="A4" location="GC_Estim1_04_SURF_RDT_24_25!A1" display="Estimations des surfaces et rendements campagne 2024/2025"/>
    <hyperlink ref="A3" location="Calendrier_Estim_production!A1" display="Calendrier_Estim_production"/>
    <hyperlink ref="A6" location="Cotations_cereales!A1" display="Cotations_cereales"/>
    <hyperlink ref="A7" location="Cotations_oleoproteagineux!A1" display="Cotations_oleoproteagineux"/>
    <hyperlink ref="A5" location="GC_Estim1_04_SURF_24_25!A1" display="Estimations des surfaces campagne 2024/2025"/>
  </hyperlinks>
  <pageMargins left="0" right="0" top="0.13888888888888901" bottom="0.13888888888888901" header="0" footer="0"/>
  <pageSetup paperSize="9" firstPageNumber="0" pageOrder="overThenDown" orientation="portrait" horizontalDpi="300" verticalDpi="300" r:id="rId1"/>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zoomScaleNormal="100" zoomScalePageLayoutView="60" workbookViewId="0"/>
  </sheetViews>
  <sheetFormatPr baseColWidth="10" defaultColWidth="8.81640625" defaultRowHeight="12.5"/>
  <cols>
    <col min="1" max="1" width="24.81640625" style="1" customWidth="1"/>
    <col min="2" max="13" width="8.453125" style="1" customWidth="1"/>
    <col min="14" max="1023" width="10.54296875" style="1" customWidth="1"/>
    <col min="1024" max="1025" width="11.453125" style="1" customWidth="1"/>
  </cols>
  <sheetData>
    <row r="1" spans="1:13" ht="15" customHeight="1">
      <c r="A1" s="2" t="s">
        <v>1</v>
      </c>
      <c r="B1" s="3"/>
      <c r="C1" s="4"/>
      <c r="D1" s="4"/>
      <c r="E1" s="4"/>
      <c r="F1" s="4"/>
      <c r="G1" s="4"/>
      <c r="H1" s="4"/>
      <c r="I1" s="4"/>
      <c r="J1" s="4"/>
      <c r="K1" s="4"/>
      <c r="L1" s="4"/>
      <c r="M1" s="4"/>
    </row>
    <row r="3" spans="1:13" ht="17.5">
      <c r="A3" s="5" t="s">
        <v>2</v>
      </c>
      <c r="B3" s="4"/>
      <c r="C3" s="4"/>
      <c r="D3" s="4"/>
      <c r="E3" s="4"/>
      <c r="F3" s="4"/>
      <c r="G3" s="4"/>
      <c r="H3" s="4"/>
      <c r="I3" s="4"/>
      <c r="J3" s="4"/>
      <c r="K3" s="4"/>
      <c r="L3" s="4"/>
      <c r="M3" s="4"/>
    </row>
    <row r="4" spans="1:13" ht="17.5">
      <c r="A4" s="6" t="s">
        <v>3</v>
      </c>
      <c r="B4" s="7"/>
      <c r="C4" s="4"/>
      <c r="D4" s="4"/>
      <c r="E4" s="4"/>
      <c r="F4" s="4"/>
      <c r="G4" s="4"/>
      <c r="H4" s="4"/>
      <c r="I4" s="4"/>
      <c r="J4" s="4"/>
      <c r="K4" s="4"/>
      <c r="L4" s="4"/>
      <c r="M4" s="4"/>
    </row>
    <row r="5" spans="1:13" ht="17.5">
      <c r="A5" s="7"/>
      <c r="B5" s="8" t="s">
        <v>4</v>
      </c>
      <c r="C5" s="8" t="s">
        <v>5</v>
      </c>
      <c r="D5" s="8" t="s">
        <v>6</v>
      </c>
      <c r="E5" s="8" t="s">
        <v>7</v>
      </c>
      <c r="F5" s="8" t="s">
        <v>8</v>
      </c>
      <c r="G5" s="8" t="s">
        <v>9</v>
      </c>
      <c r="H5" s="8" t="s">
        <v>10</v>
      </c>
      <c r="I5" s="8" t="s">
        <v>11</v>
      </c>
      <c r="J5" s="8" t="s">
        <v>12</v>
      </c>
      <c r="K5" s="8" t="s">
        <v>13</v>
      </c>
      <c r="L5" s="8" t="s">
        <v>14</v>
      </c>
      <c r="M5" s="8" t="s">
        <v>15</v>
      </c>
    </row>
    <row r="6" spans="1:13" ht="17.5">
      <c r="A6" s="9" t="s">
        <v>16</v>
      </c>
      <c r="B6" s="10"/>
      <c r="C6" s="11"/>
      <c r="D6" s="5"/>
      <c r="E6" s="11"/>
      <c r="F6" s="5"/>
      <c r="G6" s="11"/>
      <c r="H6" s="5"/>
      <c r="I6" s="12"/>
      <c r="J6" s="6"/>
      <c r="K6" s="12"/>
      <c r="L6" s="6"/>
      <c r="M6" s="12"/>
    </row>
    <row r="7" spans="1:13" ht="17.5">
      <c r="A7" s="3" t="s">
        <v>17</v>
      </c>
      <c r="B7" s="13"/>
      <c r="C7" s="13"/>
      <c r="D7" s="4"/>
      <c r="E7" s="13"/>
      <c r="F7" s="4"/>
      <c r="G7" s="13"/>
      <c r="H7" s="4"/>
      <c r="I7" s="13"/>
      <c r="J7" s="4"/>
      <c r="K7" s="13"/>
      <c r="L7" s="4"/>
      <c r="M7" s="13"/>
    </row>
    <row r="8" spans="1:13" ht="17.5">
      <c r="A8" s="3" t="s">
        <v>18</v>
      </c>
      <c r="B8" s="11"/>
      <c r="C8" s="11"/>
      <c r="D8" s="5"/>
      <c r="E8" s="11"/>
      <c r="F8" s="5"/>
      <c r="G8" s="11"/>
      <c r="H8" s="5"/>
      <c r="I8" s="12"/>
      <c r="J8" s="6"/>
      <c r="K8" s="12"/>
      <c r="L8" s="6"/>
      <c r="M8" s="12"/>
    </row>
    <row r="9" spans="1:13" ht="17.5">
      <c r="A9" s="3" t="s">
        <v>19</v>
      </c>
      <c r="B9" s="13"/>
      <c r="C9" s="13"/>
      <c r="D9" s="4"/>
      <c r="E9" s="13"/>
      <c r="F9" s="4"/>
      <c r="G9" s="13"/>
      <c r="H9" s="4"/>
      <c r="I9" s="13"/>
      <c r="J9" s="4"/>
      <c r="K9" s="13"/>
      <c r="L9" s="4"/>
      <c r="M9" s="13"/>
    </row>
    <row r="10" spans="1:13" ht="17.5">
      <c r="A10" s="3" t="s">
        <v>20</v>
      </c>
      <c r="B10" s="11"/>
      <c r="C10" s="11"/>
      <c r="D10" s="5"/>
      <c r="E10" s="11"/>
      <c r="F10" s="5"/>
      <c r="G10" s="11"/>
      <c r="H10" s="6"/>
      <c r="I10" s="12"/>
      <c r="J10" s="6"/>
      <c r="K10" s="12"/>
      <c r="L10" s="6"/>
      <c r="M10" s="12"/>
    </row>
    <row r="11" spans="1:13" ht="17.5">
      <c r="A11" s="3" t="s">
        <v>21</v>
      </c>
      <c r="B11" s="13"/>
      <c r="C11" s="13"/>
      <c r="D11" s="4"/>
      <c r="E11" s="13"/>
      <c r="F11" s="4"/>
      <c r="G11" s="13"/>
      <c r="H11" s="4"/>
      <c r="I11" s="13"/>
      <c r="J11" s="4"/>
      <c r="K11" s="13"/>
      <c r="L11" s="4"/>
      <c r="M11" s="13"/>
    </row>
    <row r="12" spans="1:13" ht="17.5">
      <c r="A12" s="3" t="s">
        <v>22</v>
      </c>
      <c r="B12" s="11"/>
      <c r="C12" s="11"/>
      <c r="D12" s="5"/>
      <c r="E12" s="11"/>
      <c r="F12" s="5"/>
      <c r="G12" s="11"/>
      <c r="H12" s="5"/>
      <c r="I12" s="12"/>
      <c r="J12" s="6"/>
      <c r="K12" s="12"/>
      <c r="L12" s="6"/>
      <c r="M12" s="12"/>
    </row>
    <row r="13" spans="1:13" ht="17.5">
      <c r="A13" s="3" t="s">
        <v>23</v>
      </c>
      <c r="B13" s="13"/>
      <c r="C13" s="13"/>
      <c r="D13" s="4"/>
      <c r="E13" s="13"/>
      <c r="F13" s="4"/>
      <c r="G13" s="13"/>
      <c r="H13" s="4"/>
      <c r="I13" s="13"/>
      <c r="J13" s="4"/>
      <c r="K13" s="13"/>
      <c r="L13" s="4"/>
      <c r="M13" s="13"/>
    </row>
    <row r="14" spans="1:13" ht="17.5">
      <c r="A14" s="3" t="s">
        <v>24</v>
      </c>
      <c r="B14" s="11"/>
      <c r="C14" s="11"/>
      <c r="D14" s="5"/>
      <c r="E14" s="11"/>
      <c r="F14" s="5"/>
      <c r="G14" s="11"/>
      <c r="H14" s="5"/>
      <c r="I14" s="12"/>
      <c r="J14" s="6"/>
      <c r="K14" s="12"/>
      <c r="L14" s="6"/>
      <c r="M14" s="12"/>
    </row>
    <row r="15" spans="1:13" ht="17.5">
      <c r="A15" s="3" t="s">
        <v>25</v>
      </c>
      <c r="B15" s="11"/>
      <c r="C15" s="11"/>
      <c r="D15" s="5"/>
      <c r="E15" s="11"/>
      <c r="F15" s="5"/>
      <c r="G15" s="11"/>
      <c r="H15" s="5"/>
      <c r="I15" s="12"/>
      <c r="J15" s="6"/>
      <c r="K15" s="12"/>
      <c r="L15" s="6"/>
      <c r="M15" s="12"/>
    </row>
    <row r="16" spans="1:13" ht="17.5">
      <c r="A16" s="3" t="s">
        <v>26</v>
      </c>
      <c r="B16" s="13"/>
      <c r="C16" s="13"/>
      <c r="D16" s="4"/>
      <c r="E16" s="13"/>
      <c r="F16" s="4"/>
      <c r="G16" s="11"/>
      <c r="H16" s="5"/>
      <c r="I16" s="11"/>
      <c r="J16" s="6"/>
      <c r="K16" s="12"/>
      <c r="L16" s="6"/>
      <c r="M16" s="12"/>
    </row>
    <row r="17" spans="1:13" ht="17.5">
      <c r="A17" s="3" t="s">
        <v>27</v>
      </c>
      <c r="B17" s="13"/>
      <c r="C17" s="13"/>
      <c r="D17" s="4"/>
      <c r="E17" s="13"/>
      <c r="F17" s="4"/>
      <c r="G17" s="11"/>
      <c r="H17" s="5"/>
      <c r="I17" s="11"/>
      <c r="J17" s="6"/>
      <c r="K17" s="12"/>
      <c r="L17" s="6"/>
      <c r="M17" s="12"/>
    </row>
    <row r="18" spans="1:13" s="19" customFormat="1" ht="17.5">
      <c r="A18" s="3" t="s">
        <v>110</v>
      </c>
      <c r="B18" s="13"/>
      <c r="C18" s="13"/>
      <c r="D18" s="4"/>
      <c r="E18" s="13"/>
      <c r="F18" s="4"/>
      <c r="G18" s="11"/>
      <c r="H18" s="5"/>
      <c r="I18" s="6"/>
      <c r="J18" s="6"/>
      <c r="K18" s="12"/>
      <c r="L18" s="6"/>
      <c r="M18" s="12"/>
    </row>
    <row r="19" spans="1:13" ht="17.5">
      <c r="A19" s="3" t="s">
        <v>28</v>
      </c>
      <c r="B19" s="11"/>
      <c r="C19" s="11"/>
      <c r="D19" s="5"/>
      <c r="E19" s="11"/>
      <c r="F19" s="5"/>
      <c r="G19" s="11"/>
      <c r="H19" s="6"/>
      <c r="I19" s="12"/>
      <c r="J19" s="6"/>
      <c r="K19" s="12"/>
      <c r="L19" s="6"/>
      <c r="M19" s="12"/>
    </row>
    <row r="20" spans="1:13" ht="17.5">
      <c r="A20" s="3" t="s">
        <v>29</v>
      </c>
      <c r="B20" s="13"/>
      <c r="C20" s="13"/>
      <c r="D20" s="4"/>
      <c r="E20" s="13"/>
      <c r="F20" s="4"/>
      <c r="G20" s="13"/>
      <c r="H20" s="4"/>
      <c r="I20" s="13"/>
      <c r="J20" s="4"/>
      <c r="K20" s="13"/>
      <c r="L20" s="4"/>
      <c r="M20" s="13"/>
    </row>
    <row r="21" spans="1:13" ht="17.5">
      <c r="A21" s="3" t="s">
        <v>30</v>
      </c>
      <c r="B21" s="13"/>
      <c r="C21" s="13"/>
      <c r="D21" s="4"/>
      <c r="E21" s="13"/>
      <c r="F21" s="4"/>
      <c r="G21" s="11"/>
      <c r="H21" s="5"/>
      <c r="I21" s="11"/>
      <c r="J21" s="6"/>
      <c r="K21" s="12"/>
      <c r="L21" s="6"/>
      <c r="M21" s="12"/>
    </row>
    <row r="22" spans="1:13" ht="17.5">
      <c r="A22" s="3" t="s">
        <v>31</v>
      </c>
      <c r="B22" s="13"/>
      <c r="C22" s="13"/>
      <c r="D22" s="4"/>
      <c r="E22" s="13"/>
      <c r="F22" s="4"/>
      <c r="G22" s="11"/>
      <c r="H22" s="5"/>
      <c r="I22" s="11"/>
      <c r="J22" s="6"/>
      <c r="K22" s="12"/>
      <c r="L22" s="6"/>
      <c r="M22" s="12"/>
    </row>
    <row r="23" spans="1:13" ht="17.5">
      <c r="A23" s="3" t="s">
        <v>32</v>
      </c>
      <c r="B23" s="13"/>
      <c r="C23" s="13"/>
      <c r="D23" s="4"/>
      <c r="E23" s="13"/>
      <c r="F23" s="5"/>
      <c r="G23" s="11"/>
      <c r="H23" s="5"/>
      <c r="I23" s="12"/>
      <c r="J23" s="6"/>
      <c r="K23" s="12"/>
      <c r="L23" s="6"/>
      <c r="M23" s="12"/>
    </row>
    <row r="24" spans="1:13" ht="17.5">
      <c r="A24" s="3" t="s">
        <v>33</v>
      </c>
      <c r="B24" s="13"/>
      <c r="C24" s="13"/>
      <c r="D24" s="4"/>
      <c r="E24" s="13"/>
      <c r="F24" s="5"/>
      <c r="G24" s="11"/>
      <c r="H24" s="5"/>
      <c r="I24" s="12"/>
      <c r="J24" s="6"/>
      <c r="K24" s="12"/>
      <c r="L24" s="6"/>
      <c r="M24" s="12"/>
    </row>
    <row r="25" spans="1:13" ht="17.5">
      <c r="A25" s="3" t="s">
        <v>34</v>
      </c>
      <c r="B25" s="13"/>
      <c r="C25" s="13"/>
      <c r="D25" s="4"/>
      <c r="E25" s="13"/>
      <c r="F25" s="5"/>
      <c r="G25" s="11"/>
      <c r="H25" s="5"/>
      <c r="I25" s="12"/>
      <c r="J25" s="6"/>
      <c r="K25" s="12"/>
      <c r="L25" s="6"/>
      <c r="M25" s="12"/>
    </row>
    <row r="26" spans="1:13" ht="17.5">
      <c r="A26" s="3" t="s">
        <v>35</v>
      </c>
      <c r="B26" s="13"/>
      <c r="C26" s="13"/>
      <c r="D26" s="4"/>
      <c r="E26" s="13"/>
      <c r="F26" s="4"/>
      <c r="G26" s="13"/>
      <c r="H26" s="4"/>
      <c r="I26" s="13"/>
      <c r="J26" s="4"/>
      <c r="K26" s="13"/>
      <c r="L26" s="4"/>
      <c r="M26" s="13"/>
    </row>
    <row r="27" spans="1:13" ht="17.5">
      <c r="A27" s="3" t="s">
        <v>36</v>
      </c>
      <c r="B27" s="13"/>
      <c r="C27" s="13"/>
      <c r="D27" s="4"/>
      <c r="E27" s="13"/>
      <c r="F27" s="4"/>
      <c r="G27" s="13"/>
      <c r="H27" s="4"/>
      <c r="I27" s="13"/>
      <c r="J27" s="4"/>
      <c r="K27" s="13"/>
      <c r="L27" s="4"/>
      <c r="M27" s="13"/>
    </row>
    <row r="28" spans="1:13" ht="17.5">
      <c r="A28" s="14" t="s">
        <v>37</v>
      </c>
      <c r="B28" s="15"/>
      <c r="C28" s="15"/>
      <c r="D28" s="7"/>
      <c r="E28" s="15"/>
      <c r="F28" s="7"/>
      <c r="G28" s="16"/>
      <c r="H28" s="17"/>
      <c r="I28" s="16"/>
      <c r="J28" s="17"/>
      <c r="K28" s="16"/>
      <c r="L28" s="17"/>
      <c r="M28" s="16"/>
    </row>
    <row r="29" spans="1:13" ht="17.5">
      <c r="A29" s="4"/>
      <c r="B29" s="4"/>
      <c r="C29" s="4"/>
      <c r="D29" s="4"/>
      <c r="E29" s="4"/>
      <c r="F29" s="4"/>
      <c r="G29" s="18" t="s">
        <v>38</v>
      </c>
      <c r="H29" s="4"/>
      <c r="I29" s="4"/>
      <c r="J29" s="4"/>
      <c r="K29" s="4"/>
      <c r="L29" s="4"/>
      <c r="M29" s="4"/>
    </row>
  </sheetData>
  <customSheetViews>
    <customSheetView guid="{ED3D59C6-95D8-425D-B182-A385DC662969}">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customSheetView>
  </customSheetViews>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A90"/>
  <sheetViews>
    <sheetView showGridLines="0" tabSelected="1" topLeftCell="A16" zoomScale="75" zoomScaleNormal="75" zoomScaleSheetLayoutView="68" workbookViewId="0">
      <selection activeCell="T64" sqref="T64"/>
    </sheetView>
  </sheetViews>
  <sheetFormatPr baseColWidth="10" defaultColWidth="11.54296875" defaultRowHeight="12.5"/>
  <cols>
    <col min="1" max="1" width="21.81640625" style="86" customWidth="1"/>
    <col min="2" max="2" width="11.81640625" style="86" customWidth="1"/>
    <col min="3" max="4" width="9.453125" style="86" customWidth="1"/>
    <col min="5" max="6" width="10.453125" style="86" customWidth="1"/>
    <col min="7" max="7" width="9.453125" style="86" customWidth="1"/>
    <col min="8" max="8" width="9.54296875" style="86" customWidth="1"/>
    <col min="9" max="9" width="9.453125" style="86" customWidth="1"/>
    <col min="10" max="10" width="10.453125" style="86" customWidth="1"/>
    <col min="11" max="11" width="9.453125" style="86" customWidth="1"/>
    <col min="12" max="12" width="10" style="86" customWidth="1"/>
    <col min="13" max="14" width="9.54296875" style="86" customWidth="1"/>
    <col min="15" max="15" width="10.08984375" style="86" customWidth="1"/>
    <col min="16" max="16" width="13.81640625" style="86" customWidth="1"/>
    <col min="17" max="17" width="12.1796875" style="86" customWidth="1"/>
    <col min="18" max="18" width="15.26953125" style="86" customWidth="1"/>
    <col min="19" max="19" width="16.54296875" style="86" customWidth="1"/>
    <col min="20" max="20" width="13.1796875" style="86" customWidth="1"/>
    <col min="21" max="21" width="13.453125" style="86" customWidth="1"/>
    <col min="22" max="22" width="13.54296875" style="86" customWidth="1"/>
    <col min="23" max="23" width="11.54296875" style="86"/>
    <col min="24" max="24" width="13.453125" style="86" customWidth="1"/>
    <col min="25" max="16384" width="11.54296875" style="86"/>
  </cols>
  <sheetData>
    <row r="1" spans="1:26" ht="16">
      <c r="A1" s="453"/>
      <c r="B1" s="453"/>
      <c r="C1" s="453"/>
      <c r="D1" s="453"/>
      <c r="E1" s="453"/>
      <c r="F1" s="453"/>
      <c r="G1" s="453"/>
      <c r="H1" s="453"/>
      <c r="I1" s="453"/>
      <c r="J1" s="453"/>
      <c r="K1" s="453"/>
      <c r="L1" s="453"/>
      <c r="M1" s="453"/>
      <c r="N1" s="185"/>
      <c r="Q1" s="170"/>
      <c r="R1" s="170"/>
      <c r="U1" s="271" t="s">
        <v>126</v>
      </c>
    </row>
    <row r="2" spans="1:26" ht="13">
      <c r="A2" s="87"/>
      <c r="Q2" s="170"/>
      <c r="R2" s="170"/>
    </row>
    <row r="3" spans="1:26" ht="13">
      <c r="A3" s="87"/>
      <c r="Q3" s="170"/>
      <c r="R3" s="170"/>
    </row>
    <row r="4" spans="1:26" ht="13">
      <c r="A4" s="87"/>
      <c r="Q4" s="170"/>
      <c r="R4" s="170"/>
    </row>
    <row r="5" spans="1:26" ht="13">
      <c r="A5" s="87"/>
      <c r="Q5" s="170"/>
      <c r="R5" s="170"/>
    </row>
    <row r="6" spans="1:26" ht="13">
      <c r="A6" s="87"/>
      <c r="Q6" s="170"/>
      <c r="R6" s="170"/>
    </row>
    <row r="7" spans="1:26" ht="14">
      <c r="B7" s="88"/>
      <c r="C7" s="88"/>
      <c r="D7" s="88"/>
      <c r="E7" s="89"/>
      <c r="F7" s="89"/>
      <c r="G7" s="89"/>
      <c r="H7" s="89"/>
      <c r="I7" s="89"/>
      <c r="J7" s="89"/>
      <c r="K7" s="90"/>
      <c r="L7" s="90"/>
      <c r="M7" s="90"/>
      <c r="N7" s="90"/>
      <c r="O7" s="90"/>
      <c r="P7" s="90"/>
      <c r="Q7" s="90"/>
      <c r="R7" s="90"/>
      <c r="S7" s="90"/>
      <c r="V7" s="91"/>
    </row>
    <row r="8" spans="1:26" ht="26.25" customHeight="1">
      <c r="B8" s="88"/>
      <c r="C8" s="88"/>
      <c r="D8" s="88"/>
      <c r="E8" s="89"/>
      <c r="F8" s="89"/>
      <c r="G8" s="89"/>
      <c r="H8" s="89"/>
      <c r="I8" s="89"/>
      <c r="J8" s="89"/>
      <c r="K8" s="90"/>
      <c r="L8" s="90"/>
      <c r="M8" s="90"/>
      <c r="N8" s="90"/>
      <c r="O8" s="90"/>
      <c r="P8" s="90"/>
      <c r="Q8" s="90"/>
      <c r="R8" s="90"/>
      <c r="S8" s="90"/>
      <c r="V8" s="91"/>
    </row>
    <row r="9" spans="1:26" ht="14.5" thickBot="1">
      <c r="B9" s="88"/>
      <c r="C9" s="88"/>
      <c r="D9" s="88"/>
      <c r="E9" s="89"/>
      <c r="F9" s="89"/>
      <c r="G9" s="89"/>
      <c r="H9" s="89"/>
      <c r="I9" s="89"/>
      <c r="J9" s="89"/>
      <c r="K9" s="90"/>
      <c r="L9" s="90"/>
      <c r="M9" s="90"/>
      <c r="N9" s="90"/>
      <c r="O9" s="90"/>
      <c r="P9" s="90"/>
      <c r="Q9" s="90"/>
      <c r="R9" s="90"/>
      <c r="S9" s="90"/>
      <c r="V9" s="91"/>
    </row>
    <row r="10" spans="1:26" ht="17.5">
      <c r="A10" s="203" t="s">
        <v>154</v>
      </c>
      <c r="B10" s="204"/>
      <c r="C10" s="204"/>
      <c r="D10" s="204"/>
      <c r="E10" s="204"/>
      <c r="F10" s="205"/>
      <c r="G10" s="205"/>
      <c r="H10" s="205"/>
      <c r="I10" s="205"/>
      <c r="J10" s="205"/>
      <c r="K10" s="206"/>
      <c r="L10" s="206"/>
      <c r="M10" s="206"/>
      <c r="N10" s="206"/>
      <c r="O10" s="206"/>
      <c r="P10" s="206"/>
      <c r="Q10" s="206"/>
      <c r="R10" s="206"/>
      <c r="S10" s="207"/>
      <c r="U10" s="169" t="s">
        <v>117</v>
      </c>
      <c r="V10" s="148"/>
      <c r="W10" s="149"/>
      <c r="X10" s="149"/>
      <c r="Y10" s="150"/>
    </row>
    <row r="11" spans="1:26" ht="19.5" customHeight="1">
      <c r="A11" s="341" t="s">
        <v>109</v>
      </c>
      <c r="B11" s="166"/>
      <c r="C11" s="166"/>
      <c r="D11" s="166"/>
      <c r="E11" s="166"/>
      <c r="F11" s="166"/>
      <c r="G11" s="343"/>
      <c r="H11" s="86" t="s">
        <v>142</v>
      </c>
      <c r="J11" s="143"/>
      <c r="K11" s="144"/>
      <c r="L11" s="144"/>
      <c r="M11" s="144"/>
      <c r="O11" s="342"/>
      <c r="P11" s="143" t="s">
        <v>135</v>
      </c>
      <c r="S11" s="208"/>
      <c r="U11" s="175" t="s">
        <v>164</v>
      </c>
      <c r="V11" s="165"/>
      <c r="W11" s="168"/>
      <c r="X11" s="168"/>
      <c r="Y11" s="167"/>
    </row>
    <row r="12" spans="1:26" ht="14.25" customHeight="1">
      <c r="A12" s="209"/>
      <c r="B12" s="166"/>
      <c r="C12" s="166"/>
      <c r="D12" s="166"/>
      <c r="E12" s="166"/>
      <c r="F12" s="166"/>
      <c r="I12" s="144"/>
      <c r="J12" s="143"/>
      <c r="N12" s="144"/>
      <c r="O12" s="144"/>
      <c r="P12" s="144"/>
      <c r="Q12" s="144"/>
      <c r="R12" s="144"/>
      <c r="S12" s="208"/>
      <c r="U12" s="151"/>
      <c r="V12" s="165"/>
      <c r="W12" s="152"/>
      <c r="X12" s="152"/>
      <c r="Y12" s="153"/>
    </row>
    <row r="13" spans="1:26" ht="12" customHeight="1" thickBot="1">
      <c r="A13" s="210" t="s">
        <v>79</v>
      </c>
      <c r="B13" s="211"/>
      <c r="C13" s="211"/>
      <c r="D13" s="211"/>
      <c r="E13" s="211"/>
      <c r="F13" s="211"/>
      <c r="G13" s="212"/>
      <c r="H13" s="212"/>
      <c r="I13" s="212"/>
      <c r="J13" s="212"/>
      <c r="K13" s="213"/>
      <c r="L13" s="213"/>
      <c r="M13" s="213"/>
      <c r="N13" s="213"/>
      <c r="O13" s="213"/>
      <c r="P13" s="213"/>
      <c r="Q13" s="213"/>
      <c r="R13" s="213"/>
      <c r="S13" s="214"/>
      <c r="T13" s="425"/>
      <c r="U13" s="156" t="s">
        <v>83</v>
      </c>
      <c r="V13" s="154"/>
      <c r="W13" s="154"/>
      <c r="X13" s="154"/>
      <c r="Y13" s="155"/>
    </row>
    <row r="14" spans="1:26" ht="67.5" customHeight="1" thickBot="1">
      <c r="A14" s="202" t="s">
        <v>84</v>
      </c>
      <c r="B14" s="232"/>
      <c r="C14" s="234" t="s">
        <v>39</v>
      </c>
      <c r="D14" s="215" t="s">
        <v>40</v>
      </c>
      <c r="E14" s="215" t="s">
        <v>41</v>
      </c>
      <c r="F14" s="215" t="s">
        <v>42</v>
      </c>
      <c r="G14" s="215" t="s">
        <v>43</v>
      </c>
      <c r="H14" s="215" t="s">
        <v>44</v>
      </c>
      <c r="I14" s="215" t="s">
        <v>45</v>
      </c>
      <c r="J14" s="235" t="s">
        <v>46</v>
      </c>
      <c r="K14" s="368" t="s">
        <v>47</v>
      </c>
      <c r="L14" s="369" t="s">
        <v>48</v>
      </c>
      <c r="M14" s="369" t="s">
        <v>49</v>
      </c>
      <c r="N14" s="369" t="s">
        <v>115</v>
      </c>
      <c r="O14" s="370" t="s">
        <v>116</v>
      </c>
      <c r="P14" s="371" t="s">
        <v>50</v>
      </c>
      <c r="Q14" s="371" t="s">
        <v>148</v>
      </c>
      <c r="R14" s="372" t="s">
        <v>149</v>
      </c>
      <c r="S14" s="373" t="s">
        <v>150</v>
      </c>
      <c r="T14" s="105"/>
      <c r="U14" s="145" t="s">
        <v>82</v>
      </c>
      <c r="V14" s="146" t="s">
        <v>51</v>
      </c>
      <c r="W14" s="146" t="s">
        <v>52</v>
      </c>
      <c r="X14" s="147" t="s">
        <v>146</v>
      </c>
      <c r="Y14" s="147" t="s">
        <v>147</v>
      </c>
      <c r="Z14" s="133"/>
    </row>
    <row r="15" spans="1:26" ht="14" customHeight="1">
      <c r="A15" s="454" t="s">
        <v>118</v>
      </c>
      <c r="B15" s="337" t="s">
        <v>2</v>
      </c>
      <c r="C15" s="319">
        <v>7000</v>
      </c>
      <c r="D15" s="320">
        <v>17200</v>
      </c>
      <c r="E15" s="320">
        <v>52000</v>
      </c>
      <c r="F15" s="320">
        <v>76000</v>
      </c>
      <c r="G15" s="320">
        <v>7000</v>
      </c>
      <c r="H15" s="320">
        <v>5000</v>
      </c>
      <c r="I15" s="320">
        <v>43000</v>
      </c>
      <c r="J15" s="321">
        <v>35000</v>
      </c>
      <c r="K15" s="322">
        <v>8700</v>
      </c>
      <c r="L15" s="323">
        <v>1700</v>
      </c>
      <c r="M15" s="323">
        <v>2500</v>
      </c>
      <c r="N15" s="323">
        <v>2200</v>
      </c>
      <c r="O15" s="324">
        <v>280</v>
      </c>
      <c r="P15" s="374">
        <f>SUM(C15:O15)</f>
        <v>257580</v>
      </c>
      <c r="Q15" s="375">
        <f>P15/U15-1</f>
        <v>0.22668825602438325</v>
      </c>
      <c r="R15" s="376">
        <f>P15/X15-1</f>
        <v>6.2339770556385954E-2</v>
      </c>
      <c r="S15" s="377">
        <f>P15/Y15-1</f>
        <v>-1.1036096913701554E-2</v>
      </c>
      <c r="T15" s="163"/>
      <c r="U15" s="136">
        <v>209980</v>
      </c>
      <c r="V15" s="137">
        <v>195420</v>
      </c>
      <c r="W15" s="137">
        <v>14560</v>
      </c>
      <c r="X15" s="137">
        <v>242464.8</v>
      </c>
      <c r="Y15" s="137">
        <v>260454.39999999999</v>
      </c>
    </row>
    <row r="16" spans="1:26" ht="14" customHeight="1" thickBot="1">
      <c r="A16" s="446"/>
      <c r="B16" s="268" t="s">
        <v>98</v>
      </c>
      <c r="C16" s="236"/>
      <c r="D16" s="216"/>
      <c r="E16" s="216"/>
      <c r="F16" s="216"/>
      <c r="G16" s="216"/>
      <c r="H16" s="216"/>
      <c r="I16" s="216"/>
      <c r="J16" s="237"/>
      <c r="K16" s="254"/>
      <c r="L16" s="223"/>
      <c r="M16" s="223"/>
      <c r="N16" s="223"/>
      <c r="O16" s="255"/>
      <c r="P16" s="378"/>
      <c r="Q16" s="379"/>
      <c r="R16" s="380"/>
      <c r="S16" s="381"/>
      <c r="T16" s="105"/>
      <c r="U16" s="138">
        <v>48.856200590532431</v>
      </c>
      <c r="V16" s="138">
        <v>49.127085252277148</v>
      </c>
      <c r="W16" s="138">
        <v>45.220467032967036</v>
      </c>
      <c r="X16" s="138">
        <v>47.632117321772071</v>
      </c>
      <c r="Y16" s="138">
        <v>51.421889589885986</v>
      </c>
    </row>
    <row r="17" spans="1:25" ht="14" customHeight="1">
      <c r="A17" s="452" t="s">
        <v>119</v>
      </c>
      <c r="B17" s="337" t="s">
        <v>2</v>
      </c>
      <c r="C17" s="325">
        <v>0</v>
      </c>
      <c r="D17" s="326">
        <v>150</v>
      </c>
      <c r="E17" s="326">
        <v>160</v>
      </c>
      <c r="F17" s="326">
        <v>270</v>
      </c>
      <c r="G17" s="326">
        <v>100</v>
      </c>
      <c r="H17" s="326">
        <v>0</v>
      </c>
      <c r="I17" s="326">
        <v>0</v>
      </c>
      <c r="J17" s="327">
        <v>0</v>
      </c>
      <c r="K17" s="328">
        <v>200</v>
      </c>
      <c r="L17" s="329">
        <v>40</v>
      </c>
      <c r="M17" s="329">
        <v>210</v>
      </c>
      <c r="N17" s="329">
        <v>40</v>
      </c>
      <c r="O17" s="330">
        <v>10</v>
      </c>
      <c r="P17" s="386">
        <f>SUM(C17:O17)</f>
        <v>1180</v>
      </c>
      <c r="Q17" s="387">
        <f>P17/U17-1</f>
        <v>-0.62834645669291334</v>
      </c>
      <c r="R17" s="388">
        <f>P17/X17-1</f>
        <v>-0.48740225890529976</v>
      </c>
      <c r="S17" s="389">
        <f>P17/Y17-1</f>
        <v>-0.22342875946034879</v>
      </c>
      <c r="T17" s="163"/>
      <c r="U17" s="136">
        <v>3175</v>
      </c>
      <c r="V17" s="137">
        <v>2670</v>
      </c>
      <c r="W17" s="137">
        <v>505</v>
      </c>
      <c r="X17" s="137">
        <v>2302</v>
      </c>
      <c r="Y17" s="137">
        <v>1519.5</v>
      </c>
    </row>
    <row r="18" spans="1:25" ht="14" customHeight="1" thickBot="1">
      <c r="A18" s="446"/>
      <c r="B18" s="268" t="s">
        <v>98</v>
      </c>
      <c r="C18" s="236"/>
      <c r="D18" s="216"/>
      <c r="E18" s="216"/>
      <c r="F18" s="216"/>
      <c r="G18" s="216"/>
      <c r="H18" s="216"/>
      <c r="I18" s="216"/>
      <c r="J18" s="237"/>
      <c r="K18" s="254"/>
      <c r="L18" s="223"/>
      <c r="M18" s="223"/>
      <c r="N18" s="223"/>
      <c r="O18" s="255"/>
      <c r="P18" s="378"/>
      <c r="Q18" s="379"/>
      <c r="R18" s="380"/>
      <c r="S18" s="381"/>
      <c r="T18" s="105"/>
      <c r="U18" s="138">
        <v>41.363779527559053</v>
      </c>
      <c r="V18" s="138">
        <v>41.312734082397007</v>
      </c>
      <c r="W18" s="138">
        <v>41.633663366336634</v>
      </c>
      <c r="X18" s="138">
        <v>40.914422241529103</v>
      </c>
      <c r="Y18" s="138">
        <v>42.228035538005926</v>
      </c>
    </row>
    <row r="19" spans="1:25" ht="14" customHeight="1">
      <c r="A19" s="452" t="s">
        <v>120</v>
      </c>
      <c r="B19" s="337" t="s">
        <v>2</v>
      </c>
      <c r="C19" s="325">
        <v>1000</v>
      </c>
      <c r="D19" s="326">
        <v>200</v>
      </c>
      <c r="E19" s="326">
        <v>20000</v>
      </c>
      <c r="F19" s="326">
        <v>7000</v>
      </c>
      <c r="G19" s="326">
        <v>50</v>
      </c>
      <c r="H19" s="326">
        <v>0</v>
      </c>
      <c r="I19" s="326">
        <v>5500</v>
      </c>
      <c r="J19" s="327">
        <v>1000</v>
      </c>
      <c r="K19" s="328">
        <v>15900</v>
      </c>
      <c r="L19" s="329">
        <v>8000</v>
      </c>
      <c r="M19" s="329">
        <v>4500</v>
      </c>
      <c r="N19" s="329">
        <v>40</v>
      </c>
      <c r="O19" s="330">
        <v>300</v>
      </c>
      <c r="P19" s="386">
        <f>SUM(C19:O19)</f>
        <v>63490</v>
      </c>
      <c r="Q19" s="387">
        <f>P19/U19-1</f>
        <v>-0.13341977751996181</v>
      </c>
      <c r="R19" s="388">
        <f>P19/X19-1</f>
        <v>-0.23873266794883474</v>
      </c>
      <c r="S19" s="389">
        <f>P19/Y19-1</f>
        <v>-0.40294549397350166</v>
      </c>
      <c r="T19" s="163"/>
      <c r="U19" s="136">
        <v>73265</v>
      </c>
      <c r="V19" s="137">
        <v>43575</v>
      </c>
      <c r="W19" s="137">
        <v>29690</v>
      </c>
      <c r="X19" s="137">
        <v>83400.399999999994</v>
      </c>
      <c r="Y19" s="137">
        <v>106338.7</v>
      </c>
    </row>
    <row r="20" spans="1:25" ht="14" customHeight="1" thickBot="1">
      <c r="A20" s="446"/>
      <c r="B20" s="268" t="s">
        <v>98</v>
      </c>
      <c r="C20" s="236"/>
      <c r="D20" s="216"/>
      <c r="E20" s="216"/>
      <c r="F20" s="216"/>
      <c r="G20" s="216"/>
      <c r="H20" s="216"/>
      <c r="I20" s="216"/>
      <c r="J20" s="237"/>
      <c r="K20" s="254"/>
      <c r="L20" s="223"/>
      <c r="M20" s="223"/>
      <c r="N20" s="223"/>
      <c r="O20" s="255"/>
      <c r="P20" s="378"/>
      <c r="Q20" s="379"/>
      <c r="R20" s="380"/>
      <c r="S20" s="381"/>
      <c r="T20" s="105"/>
      <c r="U20" s="138">
        <v>47.159011806456014</v>
      </c>
      <c r="V20" s="138">
        <v>49.715662650602411</v>
      </c>
      <c r="W20" s="138">
        <v>43.406702593465816</v>
      </c>
      <c r="X20" s="138">
        <v>44.72241380137266</v>
      </c>
      <c r="Y20" s="138">
        <v>46.812807566765436</v>
      </c>
    </row>
    <row r="21" spans="1:25" ht="14" customHeight="1">
      <c r="A21" s="452" t="s">
        <v>121</v>
      </c>
      <c r="B21" s="337" t="s">
        <v>2</v>
      </c>
      <c r="C21" s="325">
        <v>0</v>
      </c>
      <c r="D21" s="326">
        <v>100</v>
      </c>
      <c r="E21" s="326">
        <v>120</v>
      </c>
      <c r="F21" s="326">
        <v>60</v>
      </c>
      <c r="G21" s="326">
        <v>0</v>
      </c>
      <c r="H21" s="326">
        <v>0</v>
      </c>
      <c r="I21" s="326">
        <v>0</v>
      </c>
      <c r="J21" s="327">
        <v>0</v>
      </c>
      <c r="K21" s="328">
        <v>550</v>
      </c>
      <c r="L21" s="329">
        <v>100</v>
      </c>
      <c r="M21" s="329">
        <v>140</v>
      </c>
      <c r="N21" s="329">
        <v>0</v>
      </c>
      <c r="O21" s="330">
        <v>0</v>
      </c>
      <c r="P21" s="386">
        <f>SUM(C21:O21)</f>
        <v>1070</v>
      </c>
      <c r="Q21" s="387">
        <f>P21/U21-1</f>
        <v>-0.61989342806394321</v>
      </c>
      <c r="R21" s="388">
        <f>P21/X21-1</f>
        <v>-0.51974865350089772</v>
      </c>
      <c r="S21" s="389">
        <f>P21/Y21-1</f>
        <v>-0.1321978913219789</v>
      </c>
      <c r="T21" s="163"/>
      <c r="U21" s="136">
        <v>2815</v>
      </c>
      <c r="V21" s="137">
        <v>2035</v>
      </c>
      <c r="W21" s="137">
        <v>780</v>
      </c>
      <c r="X21" s="137">
        <v>2228</v>
      </c>
      <c r="Y21" s="137">
        <v>1233</v>
      </c>
    </row>
    <row r="22" spans="1:25" ht="14" customHeight="1" thickBot="1">
      <c r="A22" s="446"/>
      <c r="B22" s="268" t="s">
        <v>98</v>
      </c>
      <c r="C22" s="236"/>
      <c r="D22" s="216"/>
      <c r="E22" s="216"/>
      <c r="F22" s="216"/>
      <c r="G22" s="216"/>
      <c r="H22" s="216"/>
      <c r="I22" s="216"/>
      <c r="J22" s="237"/>
      <c r="K22" s="254"/>
      <c r="L22" s="223"/>
      <c r="M22" s="223"/>
      <c r="N22" s="223"/>
      <c r="O22" s="255"/>
      <c r="P22" s="378"/>
      <c r="Q22" s="379"/>
      <c r="R22" s="380"/>
      <c r="S22" s="381"/>
      <c r="T22" s="105"/>
      <c r="U22" s="138">
        <v>42.575488454706928</v>
      </c>
      <c r="V22" s="138">
        <v>44.633906633906633</v>
      </c>
      <c r="W22" s="138">
        <v>37.205128205128204</v>
      </c>
      <c r="X22" s="138">
        <v>38.129263913824055</v>
      </c>
      <c r="Y22" s="138">
        <v>38.946066504460667</v>
      </c>
    </row>
    <row r="23" spans="1:25" ht="14" customHeight="1">
      <c r="A23" s="447" t="s">
        <v>85</v>
      </c>
      <c r="B23" s="337" t="s">
        <v>2</v>
      </c>
      <c r="C23" s="325">
        <v>35</v>
      </c>
      <c r="D23" s="326">
        <v>1000</v>
      </c>
      <c r="E23" s="326">
        <v>130</v>
      </c>
      <c r="F23" s="326">
        <v>35</v>
      </c>
      <c r="G23" s="326">
        <v>100</v>
      </c>
      <c r="H23" s="326">
        <v>10</v>
      </c>
      <c r="I23" s="326">
        <v>405</v>
      </c>
      <c r="J23" s="327">
        <v>90</v>
      </c>
      <c r="K23" s="328">
        <v>70</v>
      </c>
      <c r="L23" s="329">
        <v>20</v>
      </c>
      <c r="M23" s="329">
        <v>50</v>
      </c>
      <c r="N23" s="329">
        <v>2600</v>
      </c>
      <c r="O23" s="330">
        <v>110</v>
      </c>
      <c r="P23" s="386">
        <f>SUM(C23:O23)</f>
        <v>4655</v>
      </c>
      <c r="Q23" s="387">
        <f>P23/U23-1</f>
        <v>9.761388286334105E-3</v>
      </c>
      <c r="R23" s="388">
        <f>P23/X23-1</f>
        <v>-6.8179998398590791E-2</v>
      </c>
      <c r="S23" s="389">
        <f>P23/Y23-1</f>
        <v>8.5764933641219399E-2</v>
      </c>
      <c r="T23" s="163"/>
      <c r="U23" s="136">
        <v>4610</v>
      </c>
      <c r="V23" s="137">
        <v>1775</v>
      </c>
      <c r="W23" s="137">
        <v>2835</v>
      </c>
      <c r="X23" s="137">
        <v>4995.6000000000004</v>
      </c>
      <c r="Y23" s="137">
        <v>4287.3</v>
      </c>
    </row>
    <row r="24" spans="1:25" ht="14" customHeight="1" thickBot="1">
      <c r="A24" s="446"/>
      <c r="B24" s="268" t="s">
        <v>98</v>
      </c>
      <c r="C24" s="236"/>
      <c r="D24" s="216"/>
      <c r="E24" s="216"/>
      <c r="F24" s="216"/>
      <c r="G24" s="216"/>
      <c r="H24" s="216"/>
      <c r="I24" s="216"/>
      <c r="J24" s="237"/>
      <c r="K24" s="254"/>
      <c r="L24" s="223"/>
      <c r="M24" s="223"/>
      <c r="N24" s="223"/>
      <c r="O24" s="255"/>
      <c r="P24" s="378"/>
      <c r="Q24" s="379"/>
      <c r="R24" s="380"/>
      <c r="S24" s="381"/>
      <c r="T24" s="105"/>
      <c r="U24" s="138">
        <v>33.939262472885034</v>
      </c>
      <c r="V24" s="138">
        <v>29.208450704225353</v>
      </c>
      <c r="W24" s="138">
        <v>36.901234567901234</v>
      </c>
      <c r="X24" s="138">
        <v>33.101249099207294</v>
      </c>
      <c r="Y24" s="138">
        <v>33.54145965992582</v>
      </c>
    </row>
    <row r="25" spans="1:25" ht="14" customHeight="1">
      <c r="A25" s="447" t="s">
        <v>86</v>
      </c>
      <c r="B25" s="337" t="s">
        <v>2</v>
      </c>
      <c r="C25" s="331">
        <v>1700</v>
      </c>
      <c r="D25" s="332">
        <v>20900</v>
      </c>
      <c r="E25" s="332">
        <v>10500</v>
      </c>
      <c r="F25" s="332">
        <v>12500</v>
      </c>
      <c r="G25" s="332">
        <v>4800</v>
      </c>
      <c r="H25" s="332">
        <v>1000</v>
      </c>
      <c r="I25" s="332">
        <v>18500</v>
      </c>
      <c r="J25" s="333">
        <v>6800</v>
      </c>
      <c r="K25" s="334">
        <v>4500</v>
      </c>
      <c r="L25" s="335">
        <v>1900</v>
      </c>
      <c r="M25" s="335">
        <v>1500</v>
      </c>
      <c r="N25" s="335">
        <v>2200</v>
      </c>
      <c r="O25" s="336">
        <v>100</v>
      </c>
      <c r="P25" s="390">
        <f>SUM(C25:O25)</f>
        <v>86900</v>
      </c>
      <c r="Q25" s="387">
        <f>P25/U25-1</f>
        <v>3.1943949649685388E-2</v>
      </c>
      <c r="R25" s="388">
        <f>P25/X25-1</f>
        <v>-6.504852279818385E-2</v>
      </c>
      <c r="S25" s="389">
        <f>P25/Y25-1</f>
        <v>-9.9617155971382543E-2</v>
      </c>
      <c r="T25" s="163"/>
      <c r="U25" s="136">
        <v>84210</v>
      </c>
      <c r="V25" s="137">
        <v>73700</v>
      </c>
      <c r="W25" s="137">
        <v>10510</v>
      </c>
      <c r="X25" s="137">
        <v>92946</v>
      </c>
      <c r="Y25" s="137">
        <v>96514.5</v>
      </c>
    </row>
    <row r="26" spans="1:25" ht="14" customHeight="1" thickBot="1">
      <c r="A26" s="446"/>
      <c r="B26" s="268" t="s">
        <v>98</v>
      </c>
      <c r="C26" s="236"/>
      <c r="D26" s="216"/>
      <c r="E26" s="216"/>
      <c r="F26" s="216"/>
      <c r="G26" s="216"/>
      <c r="H26" s="216"/>
      <c r="I26" s="216"/>
      <c r="J26" s="237"/>
      <c r="K26" s="254"/>
      <c r="L26" s="223"/>
      <c r="M26" s="223"/>
      <c r="N26" s="223"/>
      <c r="O26" s="255"/>
      <c r="P26" s="378"/>
      <c r="Q26" s="379"/>
      <c r="R26" s="380"/>
      <c r="S26" s="381"/>
      <c r="T26" s="105"/>
      <c r="U26" s="138">
        <v>44.358330364564779</v>
      </c>
      <c r="V26" s="138">
        <v>44.725033921302575</v>
      </c>
      <c r="W26" s="138">
        <v>41.786869647954326</v>
      </c>
      <c r="X26" s="138">
        <v>44.204645708260713</v>
      </c>
      <c r="Y26" s="138">
        <v>47.596832600282859</v>
      </c>
    </row>
    <row r="27" spans="1:25" ht="14" customHeight="1">
      <c r="A27" s="447" t="s">
        <v>87</v>
      </c>
      <c r="B27" s="337" t="s">
        <v>2</v>
      </c>
      <c r="C27" s="325">
        <v>140</v>
      </c>
      <c r="D27" s="326">
        <v>1200</v>
      </c>
      <c r="E27" s="326">
        <v>2000</v>
      </c>
      <c r="F27" s="326">
        <v>2000</v>
      </c>
      <c r="G27" s="326">
        <v>800</v>
      </c>
      <c r="H27" s="326">
        <v>0</v>
      </c>
      <c r="I27" s="326">
        <v>0</v>
      </c>
      <c r="J27" s="327">
        <v>1000</v>
      </c>
      <c r="K27" s="328">
        <v>960</v>
      </c>
      <c r="L27" s="329">
        <v>450</v>
      </c>
      <c r="M27" s="329">
        <v>190</v>
      </c>
      <c r="N27" s="329">
        <v>760</v>
      </c>
      <c r="O27" s="330">
        <v>25</v>
      </c>
      <c r="P27" s="386">
        <f>SUM(C27:O27)</f>
        <v>9525</v>
      </c>
      <c r="Q27" s="387">
        <f>P27/U27-1</f>
        <v>-0.41203703703703709</v>
      </c>
      <c r="R27" s="388">
        <f>P27/X27-1</f>
        <v>-0.24661868227477657</v>
      </c>
      <c r="S27" s="389">
        <f>P27/Y27-1</f>
        <v>-4.0253917073908019E-2</v>
      </c>
      <c r="T27" s="163"/>
      <c r="U27" s="136">
        <v>16200</v>
      </c>
      <c r="V27" s="137">
        <v>13805</v>
      </c>
      <c r="W27" s="137">
        <v>2395</v>
      </c>
      <c r="X27" s="137">
        <v>12643</v>
      </c>
      <c r="Y27" s="137">
        <v>9924.5</v>
      </c>
    </row>
    <row r="28" spans="1:25" ht="14" customHeight="1" thickBot="1">
      <c r="A28" s="446"/>
      <c r="B28" s="268" t="s">
        <v>98</v>
      </c>
      <c r="C28" s="236"/>
      <c r="D28" s="216"/>
      <c r="E28" s="216"/>
      <c r="F28" s="216"/>
      <c r="G28" s="216"/>
      <c r="H28" s="216"/>
      <c r="I28" s="216"/>
      <c r="J28" s="237"/>
      <c r="K28" s="254"/>
      <c r="L28" s="223"/>
      <c r="M28" s="223"/>
      <c r="N28" s="223"/>
      <c r="O28" s="255"/>
      <c r="P28" s="378"/>
      <c r="Q28" s="379"/>
      <c r="R28" s="380"/>
      <c r="S28" s="381"/>
      <c r="T28" s="105"/>
      <c r="U28" s="138">
        <v>34.459259259259262</v>
      </c>
      <c r="V28" s="138">
        <v>34.356754798985875</v>
      </c>
      <c r="W28" s="138">
        <v>35.050104384133611</v>
      </c>
      <c r="X28" s="138">
        <v>35.185399035039154</v>
      </c>
      <c r="Y28" s="138">
        <v>37.144742808201926</v>
      </c>
    </row>
    <row r="29" spans="1:25" ht="14" customHeight="1">
      <c r="A29" s="452" t="s">
        <v>122</v>
      </c>
      <c r="B29" s="337" t="s">
        <v>2</v>
      </c>
      <c r="C29" s="331">
        <v>210</v>
      </c>
      <c r="D29" s="332">
        <v>500</v>
      </c>
      <c r="E29" s="332">
        <v>520</v>
      </c>
      <c r="F29" s="332">
        <v>1000</v>
      </c>
      <c r="G29" s="332">
        <v>350</v>
      </c>
      <c r="H29" s="332">
        <v>50</v>
      </c>
      <c r="I29" s="332">
        <v>500</v>
      </c>
      <c r="J29" s="333">
        <v>325</v>
      </c>
      <c r="K29" s="334">
        <v>200</v>
      </c>
      <c r="L29" s="335">
        <v>95</v>
      </c>
      <c r="M29" s="335">
        <v>200</v>
      </c>
      <c r="N29" s="335">
        <v>60</v>
      </c>
      <c r="O29" s="336">
        <v>150</v>
      </c>
      <c r="P29" s="390">
        <f>SUM(C29:O29)</f>
        <v>4160</v>
      </c>
      <c r="Q29" s="387">
        <f>P29/U29-1</f>
        <v>5.987261146496814E-2</v>
      </c>
      <c r="R29" s="388">
        <f>P29/X29-1</f>
        <v>-0.1333333333333333</v>
      </c>
      <c r="S29" s="389">
        <f>P29/Y29-1</f>
        <v>-0.18351324828263005</v>
      </c>
      <c r="T29" s="163"/>
      <c r="U29" s="136">
        <v>3925</v>
      </c>
      <c r="V29" s="137">
        <v>3215</v>
      </c>
      <c r="W29" s="137">
        <v>710</v>
      </c>
      <c r="X29" s="137">
        <v>4800</v>
      </c>
      <c r="Y29" s="137">
        <v>5095</v>
      </c>
    </row>
    <row r="30" spans="1:25" ht="14" customHeight="1" thickBot="1">
      <c r="A30" s="446"/>
      <c r="B30" s="268" t="s">
        <v>98</v>
      </c>
      <c r="C30" s="236"/>
      <c r="D30" s="216"/>
      <c r="E30" s="216"/>
      <c r="F30" s="216"/>
      <c r="G30" s="216"/>
      <c r="H30" s="216"/>
      <c r="I30" s="216"/>
      <c r="J30" s="237"/>
      <c r="K30" s="254"/>
      <c r="L30" s="223"/>
      <c r="M30" s="223"/>
      <c r="N30" s="223"/>
      <c r="O30" s="255"/>
      <c r="P30" s="378"/>
      <c r="Q30" s="379"/>
      <c r="R30" s="380"/>
      <c r="S30" s="381"/>
      <c r="T30" s="105"/>
      <c r="U30" s="138">
        <v>29.638216560509555</v>
      </c>
      <c r="V30" s="138">
        <v>30.082426127527217</v>
      </c>
      <c r="W30" s="138">
        <v>27.62676056338028</v>
      </c>
      <c r="X30" s="138">
        <v>30.1525</v>
      </c>
      <c r="Y30" s="138">
        <v>31.504023552502453</v>
      </c>
    </row>
    <row r="31" spans="1:25" ht="14" customHeight="1">
      <c r="A31" s="452" t="s">
        <v>138</v>
      </c>
      <c r="B31" s="337" t="s">
        <v>2</v>
      </c>
      <c r="C31" s="325">
        <v>30</v>
      </c>
      <c r="D31" s="326">
        <v>600</v>
      </c>
      <c r="E31" s="326">
        <v>0</v>
      </c>
      <c r="F31" s="326">
        <v>680</v>
      </c>
      <c r="G31" s="326">
        <v>300</v>
      </c>
      <c r="H31" s="326">
        <v>0</v>
      </c>
      <c r="I31" s="326">
        <v>0</v>
      </c>
      <c r="J31" s="327">
        <v>230</v>
      </c>
      <c r="K31" s="328">
        <v>80</v>
      </c>
      <c r="L31" s="329">
        <v>40</v>
      </c>
      <c r="M31" s="329">
        <v>50</v>
      </c>
      <c r="N31" s="329">
        <v>1500</v>
      </c>
      <c r="O31" s="330">
        <v>20</v>
      </c>
      <c r="P31" s="386">
        <f>SUM(C31:O31)</f>
        <v>3530</v>
      </c>
      <c r="Q31" s="387">
        <f>P31/U31-1</f>
        <v>-0.16843345111896346</v>
      </c>
      <c r="R31" s="388">
        <f>P31/X31-1</f>
        <v>-0.20852017937219736</v>
      </c>
      <c r="S31" s="389">
        <f>P31/Y31-1</f>
        <v>-0.16429924242424243</v>
      </c>
      <c r="T31" s="163"/>
      <c r="U31" s="136">
        <v>4245</v>
      </c>
      <c r="V31" s="137">
        <v>2550</v>
      </c>
      <c r="W31" s="137">
        <v>1695</v>
      </c>
      <c r="X31" s="137">
        <v>4460</v>
      </c>
      <c r="Y31" s="137">
        <v>4224</v>
      </c>
    </row>
    <row r="32" spans="1:25" ht="14" customHeight="1" thickBot="1">
      <c r="A32" s="446"/>
      <c r="B32" s="268" t="s">
        <v>98</v>
      </c>
      <c r="C32" s="236"/>
      <c r="D32" s="216"/>
      <c r="E32" s="216"/>
      <c r="F32" s="216"/>
      <c r="G32" s="216"/>
      <c r="H32" s="216"/>
      <c r="I32" s="216"/>
      <c r="J32" s="237"/>
      <c r="K32" s="254"/>
      <c r="L32" s="223"/>
      <c r="M32" s="223"/>
      <c r="N32" s="223"/>
      <c r="O32" s="255"/>
      <c r="P32" s="378"/>
      <c r="Q32" s="379"/>
      <c r="R32" s="380"/>
      <c r="S32" s="381"/>
      <c r="T32" s="105"/>
      <c r="U32" s="138">
        <v>28.604240282685513</v>
      </c>
      <c r="V32" s="138">
        <v>25.609803921568627</v>
      </c>
      <c r="W32" s="138">
        <v>33.10914454277286</v>
      </c>
      <c r="X32" s="138">
        <v>28.164125560538118</v>
      </c>
      <c r="Y32" s="138">
        <v>29.069318181818183</v>
      </c>
    </row>
    <row r="33" spans="1:27" ht="14" customHeight="1">
      <c r="A33" s="447" t="s">
        <v>88</v>
      </c>
      <c r="B33" s="337" t="s">
        <v>2</v>
      </c>
      <c r="C33" s="331">
        <v>900</v>
      </c>
      <c r="D33" s="332">
        <v>8700</v>
      </c>
      <c r="E33" s="332">
        <v>2000</v>
      </c>
      <c r="F33" s="332">
        <v>3600</v>
      </c>
      <c r="G33" s="332">
        <v>1800</v>
      </c>
      <c r="H33" s="332">
        <v>1900</v>
      </c>
      <c r="I33" s="332">
        <v>6500</v>
      </c>
      <c r="J33" s="333">
        <v>2000</v>
      </c>
      <c r="K33" s="334">
        <v>600</v>
      </c>
      <c r="L33" s="335">
        <v>150</v>
      </c>
      <c r="M33" s="335">
        <v>300</v>
      </c>
      <c r="N33" s="335">
        <v>3800</v>
      </c>
      <c r="O33" s="336">
        <v>180</v>
      </c>
      <c r="P33" s="390">
        <f>SUM(C33:O33)</f>
        <v>32430</v>
      </c>
      <c r="Q33" s="387">
        <f>P33/U33-1</f>
        <v>0.11500773594636415</v>
      </c>
      <c r="R33" s="388">
        <f>P33/X33-1</f>
        <v>1.8530150753768737E-2</v>
      </c>
      <c r="S33" s="389">
        <f>P33/Y33-1</f>
        <v>-8.7160288798502572E-2</v>
      </c>
      <c r="T33" s="163"/>
      <c r="U33" s="136">
        <v>29085</v>
      </c>
      <c r="V33" s="137">
        <v>24190</v>
      </c>
      <c r="W33" s="137">
        <v>4895</v>
      </c>
      <c r="X33" s="137">
        <v>31840</v>
      </c>
      <c r="Y33" s="137">
        <v>35526.5</v>
      </c>
    </row>
    <row r="34" spans="1:27" ht="14" customHeight="1" thickBot="1">
      <c r="A34" s="448"/>
      <c r="B34" s="269" t="s">
        <v>98</v>
      </c>
      <c r="C34" s="240"/>
      <c r="D34" s="218"/>
      <c r="E34" s="218"/>
      <c r="F34" s="218"/>
      <c r="G34" s="218"/>
      <c r="H34" s="218"/>
      <c r="I34" s="218"/>
      <c r="J34" s="241"/>
      <c r="K34" s="258"/>
      <c r="L34" s="225"/>
      <c r="M34" s="225"/>
      <c r="N34" s="225"/>
      <c r="O34" s="259"/>
      <c r="P34" s="391"/>
      <c r="Q34" s="392"/>
      <c r="R34" s="393"/>
      <c r="S34" s="394"/>
      <c r="U34" s="138">
        <v>40.379577101598763</v>
      </c>
      <c r="V34" s="138">
        <v>40.187474162877223</v>
      </c>
      <c r="W34" s="138">
        <v>41.328907048008169</v>
      </c>
      <c r="X34" s="138">
        <v>39.405445979899497</v>
      </c>
      <c r="Y34" s="138">
        <v>40.615968361645528</v>
      </c>
    </row>
    <row r="35" spans="1:27" ht="24" customHeight="1" thickBot="1">
      <c r="A35" s="201" t="s">
        <v>99</v>
      </c>
      <c r="B35" s="233" t="s">
        <v>2</v>
      </c>
      <c r="C35" s="242">
        <f>SUM(C15,C17,C33,C31,C27,C25,C23,C19,C21,C29)</f>
        <v>11015</v>
      </c>
      <c r="D35" s="219">
        <f>SUM(D15,D17,D33,D31,D27,D25,D23,D19,D21,D29)</f>
        <v>50550</v>
      </c>
      <c r="E35" s="219">
        <f t="shared" ref="E35:P35" si="0">SUM(E15,E17,E33,E31,E27,E25,E23,E19,E21,E29)</f>
        <v>87430</v>
      </c>
      <c r="F35" s="219">
        <f t="shared" si="0"/>
        <v>103145</v>
      </c>
      <c r="G35" s="219">
        <f t="shared" si="0"/>
        <v>15300</v>
      </c>
      <c r="H35" s="219">
        <f>SUM(H15,H17,H33,H31,H27,H25,H23,H19,H21,H29)</f>
        <v>7960</v>
      </c>
      <c r="I35" s="219">
        <f>SUM(I15,I17,I33,I31,I27,I25,I23,I19,I21,I29)</f>
        <v>74405</v>
      </c>
      <c r="J35" s="243">
        <f t="shared" si="0"/>
        <v>46445</v>
      </c>
      <c r="K35" s="242">
        <f t="shared" si="0"/>
        <v>31760</v>
      </c>
      <c r="L35" s="219">
        <f t="shared" si="0"/>
        <v>12495</v>
      </c>
      <c r="M35" s="219">
        <f t="shared" si="0"/>
        <v>9640</v>
      </c>
      <c r="N35" s="219">
        <f t="shared" si="0"/>
        <v>13200</v>
      </c>
      <c r="O35" s="243">
        <f t="shared" si="0"/>
        <v>1175</v>
      </c>
      <c r="P35" s="395">
        <f t="shared" si="0"/>
        <v>464520</v>
      </c>
      <c r="Q35" s="396">
        <f>P35/U35-1</f>
        <v>7.6498806516650752E-2</v>
      </c>
      <c r="R35" s="396">
        <f>P35/X35-1</f>
        <v>-3.6425089788039156E-2</v>
      </c>
      <c r="S35" s="397">
        <f>P35/Y35-1</f>
        <v>-0.11539781389837767</v>
      </c>
      <c r="U35" s="187">
        <f>SUM(U15,U17,U19,U21,U23,U25,U27,U29,U31,U33)</f>
        <v>431510</v>
      </c>
      <c r="V35" s="188">
        <f>SUM(V15,V17,V19,V21,V23,V25,V27,V29,V31,V33)</f>
        <v>362935</v>
      </c>
      <c r="W35" s="188">
        <f>SUM(W15,W17,W19,W21,W23,W25,W27,W29,W31,W33)</f>
        <v>68575</v>
      </c>
      <c r="X35" s="188">
        <f>SUM(X15,X17,X19,X21,X23,X25,X27,X29,X31,X33)</f>
        <v>482079.79999999993</v>
      </c>
      <c r="Y35" s="188">
        <f>SUM(Y15,Y17,Y19,Y21,Y23,Y25,Y27,Y29,Y31,Y33)</f>
        <v>525117.39999999991</v>
      </c>
    </row>
    <row r="36" spans="1:27" ht="14" customHeight="1">
      <c r="A36" s="445" t="s">
        <v>89</v>
      </c>
      <c r="B36" s="338" t="s">
        <v>2</v>
      </c>
      <c r="C36" s="244"/>
      <c r="D36" s="220"/>
      <c r="E36" s="220"/>
      <c r="F36" s="220"/>
      <c r="G36" s="220"/>
      <c r="H36" s="220"/>
      <c r="I36" s="220"/>
      <c r="J36" s="245"/>
      <c r="K36" s="260"/>
      <c r="L36" s="226"/>
      <c r="M36" s="226"/>
      <c r="N36" s="226"/>
      <c r="O36" s="261"/>
      <c r="P36" s="398"/>
      <c r="Q36" s="399"/>
      <c r="R36" s="400"/>
      <c r="S36" s="401"/>
      <c r="T36" s="173"/>
      <c r="U36" s="136">
        <v>82548</v>
      </c>
      <c r="V36" s="137">
        <v>82013</v>
      </c>
      <c r="W36" s="137">
        <v>535</v>
      </c>
      <c r="X36" s="137">
        <v>75160.800000000003</v>
      </c>
      <c r="Y36" s="137">
        <v>82086.8</v>
      </c>
    </row>
    <row r="37" spans="1:27" ht="14" customHeight="1" thickBot="1">
      <c r="A37" s="446"/>
      <c r="B37" s="268" t="s">
        <v>98</v>
      </c>
      <c r="C37" s="236"/>
      <c r="D37" s="216"/>
      <c r="E37" s="216"/>
      <c r="F37" s="216"/>
      <c r="G37" s="216"/>
      <c r="H37" s="216"/>
      <c r="I37" s="216"/>
      <c r="J37" s="237"/>
      <c r="K37" s="254"/>
      <c r="L37" s="223"/>
      <c r="M37" s="223"/>
      <c r="N37" s="223"/>
      <c r="O37" s="255"/>
      <c r="P37" s="378"/>
      <c r="Q37" s="379"/>
      <c r="R37" s="380"/>
      <c r="S37" s="381"/>
      <c r="T37" s="174"/>
      <c r="U37" s="138">
        <v>109.86716056112806</v>
      </c>
      <c r="V37" s="138">
        <v>110.07235889432162</v>
      </c>
      <c r="W37" s="138">
        <v>78.411214953271028</v>
      </c>
      <c r="X37" s="138">
        <v>105.25587806409723</v>
      </c>
      <c r="Y37" s="138">
        <v>104.62165658790451</v>
      </c>
      <c r="Z37" s="174"/>
      <c r="AA37" s="157"/>
    </row>
    <row r="38" spans="1:27" ht="14" customHeight="1">
      <c r="A38" s="447" t="s">
        <v>90</v>
      </c>
      <c r="B38" s="337" t="s">
        <v>2</v>
      </c>
      <c r="C38" s="238"/>
      <c r="D38" s="217"/>
      <c r="E38" s="217"/>
      <c r="F38" s="217"/>
      <c r="G38" s="217"/>
      <c r="H38" s="217"/>
      <c r="I38" s="217"/>
      <c r="J38" s="239"/>
      <c r="K38" s="256"/>
      <c r="L38" s="224"/>
      <c r="M38" s="224"/>
      <c r="N38" s="224"/>
      <c r="O38" s="257"/>
      <c r="P38" s="382"/>
      <c r="Q38" s="383"/>
      <c r="R38" s="384"/>
      <c r="S38" s="385"/>
      <c r="T38" s="163"/>
      <c r="U38" s="136">
        <v>49627</v>
      </c>
      <c r="V38" s="137">
        <v>49092</v>
      </c>
      <c r="W38" s="137">
        <v>535</v>
      </c>
      <c r="X38" s="137">
        <v>48909</v>
      </c>
      <c r="Y38" s="137">
        <v>46764.700000000004</v>
      </c>
      <c r="AA38" s="157"/>
    </row>
    <row r="39" spans="1:27" ht="14" customHeight="1" thickBot="1">
      <c r="A39" s="446"/>
      <c r="B39" s="268" t="s">
        <v>98</v>
      </c>
      <c r="C39" s="236"/>
      <c r="D39" s="216"/>
      <c r="E39" s="216"/>
      <c r="F39" s="216"/>
      <c r="G39" s="216"/>
      <c r="H39" s="216"/>
      <c r="I39" s="216"/>
      <c r="J39" s="237"/>
      <c r="K39" s="254"/>
      <c r="L39" s="223"/>
      <c r="M39" s="223"/>
      <c r="N39" s="223"/>
      <c r="O39" s="255"/>
      <c r="P39" s="378"/>
      <c r="Q39" s="379"/>
      <c r="R39" s="380"/>
      <c r="S39" s="381"/>
      <c r="T39" s="163"/>
      <c r="U39" s="138"/>
      <c r="V39" s="138">
        <v>83.616801108123525</v>
      </c>
      <c r="W39" s="138"/>
      <c r="X39" s="138">
        <v>73.509918419922712</v>
      </c>
      <c r="Y39" s="138">
        <v>72.428154141906177</v>
      </c>
    </row>
    <row r="40" spans="1:27" ht="14" customHeight="1">
      <c r="A40" s="447" t="s">
        <v>91</v>
      </c>
      <c r="B40" s="337" t="s">
        <v>2</v>
      </c>
      <c r="C40" s="238"/>
      <c r="D40" s="217"/>
      <c r="E40" s="217"/>
      <c r="F40" s="217"/>
      <c r="G40" s="217"/>
      <c r="H40" s="217"/>
      <c r="I40" s="217"/>
      <c r="J40" s="239"/>
      <c r="K40" s="256"/>
      <c r="L40" s="224"/>
      <c r="M40" s="224"/>
      <c r="N40" s="224"/>
      <c r="O40" s="257"/>
      <c r="P40" s="382"/>
      <c r="Q40" s="383"/>
      <c r="R40" s="384"/>
      <c r="S40" s="385"/>
      <c r="T40" s="163"/>
      <c r="U40" s="136">
        <v>17765</v>
      </c>
      <c r="V40" s="137">
        <v>15810</v>
      </c>
      <c r="W40" s="137">
        <v>1955</v>
      </c>
      <c r="X40" s="137">
        <v>23187.200000000001</v>
      </c>
      <c r="Y40" s="137">
        <v>20873.7</v>
      </c>
    </row>
    <row r="41" spans="1:27" ht="14" customHeight="1" thickBot="1">
      <c r="A41" s="448"/>
      <c r="B41" s="268" t="s">
        <v>98</v>
      </c>
      <c r="C41" s="240"/>
      <c r="D41" s="218"/>
      <c r="E41" s="218"/>
      <c r="F41" s="218"/>
      <c r="G41" s="218"/>
      <c r="H41" s="218"/>
      <c r="I41" s="218"/>
      <c r="J41" s="241"/>
      <c r="K41" s="258"/>
      <c r="L41" s="225"/>
      <c r="M41" s="225"/>
      <c r="N41" s="225"/>
      <c r="O41" s="259"/>
      <c r="P41" s="391"/>
      <c r="Q41" s="392"/>
      <c r="R41" s="393"/>
      <c r="S41" s="394"/>
      <c r="U41" s="138">
        <v>34.585139318885446</v>
      </c>
      <c r="V41" s="138">
        <v>35.278937381404177</v>
      </c>
      <c r="W41" s="138">
        <v>28.974424552429667</v>
      </c>
      <c r="X41" s="138">
        <v>32.17839152635937</v>
      </c>
      <c r="Y41" s="138">
        <v>32.94458097989336</v>
      </c>
    </row>
    <row r="42" spans="1:27" ht="24.5" customHeight="1" thickBot="1">
      <c r="A42" s="201" t="s">
        <v>100</v>
      </c>
      <c r="B42" s="233" t="s">
        <v>2</v>
      </c>
      <c r="C42" s="477"/>
      <c r="D42" s="478"/>
      <c r="E42" s="478"/>
      <c r="F42" s="478"/>
      <c r="G42" s="478"/>
      <c r="H42" s="478"/>
      <c r="I42" s="478"/>
      <c r="J42" s="479"/>
      <c r="K42" s="477"/>
      <c r="L42" s="478"/>
      <c r="M42" s="478"/>
      <c r="N42" s="478"/>
      <c r="O42" s="479"/>
      <c r="P42" s="477"/>
      <c r="Q42" s="478"/>
      <c r="R42" s="478"/>
      <c r="S42" s="479"/>
      <c r="U42" s="188">
        <f>U40+U38+U36</f>
        <v>149940</v>
      </c>
      <c r="V42" s="188">
        <f>V40+V38+V36</f>
        <v>146915</v>
      </c>
      <c r="W42" s="188">
        <f>W40+W38+W36</f>
        <v>3025</v>
      </c>
      <c r="X42" s="188">
        <f>X40+X38+X36</f>
        <v>147257</v>
      </c>
      <c r="Y42" s="188">
        <f>Y40+Y38+Y36</f>
        <v>149725.20000000001</v>
      </c>
    </row>
    <row r="43" spans="1:27" ht="14" customHeight="1">
      <c r="A43" s="445" t="s">
        <v>92</v>
      </c>
      <c r="B43" s="338" t="s">
        <v>2</v>
      </c>
      <c r="C43" s="244"/>
      <c r="D43" s="220"/>
      <c r="E43" s="220"/>
      <c r="F43" s="220"/>
      <c r="G43" s="220"/>
      <c r="H43" s="220"/>
      <c r="I43" s="220"/>
      <c r="J43" s="245"/>
      <c r="K43" s="260"/>
      <c r="L43" s="226"/>
      <c r="M43" s="226"/>
      <c r="N43" s="226"/>
      <c r="O43" s="261"/>
      <c r="P43" s="398"/>
      <c r="Q43" s="399"/>
      <c r="R43" s="400"/>
      <c r="S43" s="401"/>
      <c r="U43" s="136">
        <v>38550</v>
      </c>
      <c r="V43" s="137">
        <v>36410</v>
      </c>
      <c r="W43" s="137">
        <v>2140</v>
      </c>
      <c r="X43" s="137">
        <v>25664.400000000001</v>
      </c>
      <c r="Y43" s="137">
        <v>22697.599999999999</v>
      </c>
    </row>
    <row r="44" spans="1:27" ht="14" customHeight="1" thickBot="1">
      <c r="A44" s="448"/>
      <c r="B44" s="269" t="s">
        <v>98</v>
      </c>
      <c r="C44" s="240"/>
      <c r="D44" s="218"/>
      <c r="E44" s="218"/>
      <c r="F44" s="218"/>
      <c r="G44" s="218"/>
      <c r="H44" s="218"/>
      <c r="I44" s="218"/>
      <c r="J44" s="241"/>
      <c r="K44" s="258"/>
      <c r="L44" s="225"/>
      <c r="M44" s="225"/>
      <c r="N44" s="225"/>
      <c r="O44" s="259"/>
      <c r="P44" s="391"/>
      <c r="Q44" s="392"/>
      <c r="R44" s="393"/>
      <c r="S44" s="394"/>
      <c r="T44" s="157"/>
      <c r="U44" s="138">
        <v>42.29260700389105</v>
      </c>
      <c r="V44" s="138">
        <v>41.803076078000551</v>
      </c>
      <c r="W44" s="138">
        <v>50.621495327102807</v>
      </c>
      <c r="X44" s="138">
        <v>47.542393354218291</v>
      </c>
      <c r="Y44" s="138">
        <v>49.970864761032004</v>
      </c>
      <c r="Z44" s="157"/>
    </row>
    <row r="45" spans="1:27" ht="22" customHeight="1" thickBot="1">
      <c r="A45" s="201" t="s">
        <v>134</v>
      </c>
      <c r="B45" s="233" t="s">
        <v>2</v>
      </c>
      <c r="C45" s="246">
        <f>C35</f>
        <v>11015</v>
      </c>
      <c r="D45" s="221">
        <f t="shared" ref="D45:O45" si="1">D35</f>
        <v>50550</v>
      </c>
      <c r="E45" s="221">
        <f t="shared" si="1"/>
        <v>87430</v>
      </c>
      <c r="F45" s="221">
        <f t="shared" si="1"/>
        <v>103145</v>
      </c>
      <c r="G45" s="221">
        <f t="shared" si="1"/>
        <v>15300</v>
      </c>
      <c r="H45" s="221">
        <f t="shared" si="1"/>
        <v>7960</v>
      </c>
      <c r="I45" s="221">
        <f t="shared" si="1"/>
        <v>74405</v>
      </c>
      <c r="J45" s="247">
        <f t="shared" si="1"/>
        <v>46445</v>
      </c>
      <c r="K45" s="246">
        <f t="shared" si="1"/>
        <v>31760</v>
      </c>
      <c r="L45" s="221">
        <f t="shared" si="1"/>
        <v>12495</v>
      </c>
      <c r="M45" s="221">
        <f t="shared" si="1"/>
        <v>9640</v>
      </c>
      <c r="N45" s="221">
        <f t="shared" si="1"/>
        <v>13200</v>
      </c>
      <c r="O45" s="247">
        <f t="shared" si="1"/>
        <v>1175</v>
      </c>
      <c r="P45" s="477"/>
      <c r="Q45" s="478"/>
      <c r="R45" s="478"/>
      <c r="S45" s="479"/>
      <c r="U45" s="427">
        <f>U42+U35+U43</f>
        <v>620000</v>
      </c>
      <c r="V45" s="188">
        <f>V42+V35+V43</f>
        <v>546260</v>
      </c>
      <c r="W45" s="188">
        <f>W42+W35+W43</f>
        <v>73740</v>
      </c>
      <c r="X45" s="188">
        <f>X42+X35+X43</f>
        <v>655001.19999999995</v>
      </c>
      <c r="Y45" s="188">
        <f>Y42+Y35+Y43</f>
        <v>697540.19999999984</v>
      </c>
    </row>
    <row r="46" spans="1:27" ht="14" customHeight="1">
      <c r="A46" s="450" t="s">
        <v>124</v>
      </c>
      <c r="B46" s="338" t="s">
        <v>2</v>
      </c>
      <c r="C46" s="248"/>
      <c r="D46" s="222"/>
      <c r="E46" s="222"/>
      <c r="F46" s="222"/>
      <c r="G46" s="222"/>
      <c r="H46" s="222"/>
      <c r="I46" s="222"/>
      <c r="J46" s="249"/>
      <c r="K46" s="262"/>
      <c r="L46" s="227"/>
      <c r="M46" s="227"/>
      <c r="N46" s="227"/>
      <c r="O46" s="263"/>
      <c r="P46" s="405"/>
      <c r="Q46" s="406"/>
      <c r="R46" s="407"/>
      <c r="S46" s="408"/>
      <c r="U46" s="136">
        <v>2090</v>
      </c>
      <c r="V46" s="137">
        <v>0</v>
      </c>
      <c r="W46" s="137">
        <v>2090</v>
      </c>
      <c r="X46" s="137">
        <v>2211</v>
      </c>
      <c r="Y46" s="137">
        <v>2671.5</v>
      </c>
      <c r="Z46" s="90"/>
    </row>
    <row r="47" spans="1:27" ht="14" customHeight="1" thickBot="1">
      <c r="A47" s="451"/>
      <c r="B47" s="268" t="s">
        <v>98</v>
      </c>
      <c r="C47" s="236"/>
      <c r="D47" s="216"/>
      <c r="E47" s="216"/>
      <c r="F47" s="216"/>
      <c r="G47" s="216"/>
      <c r="H47" s="216"/>
      <c r="I47" s="216"/>
      <c r="J47" s="237"/>
      <c r="K47" s="254"/>
      <c r="L47" s="223"/>
      <c r="M47" s="223"/>
      <c r="N47" s="223"/>
      <c r="O47" s="255"/>
      <c r="P47" s="378"/>
      <c r="Q47" s="379"/>
      <c r="R47" s="380"/>
      <c r="S47" s="381"/>
      <c r="U47" s="138">
        <v>50</v>
      </c>
      <c r="V47" s="138"/>
      <c r="W47" s="138">
        <v>50</v>
      </c>
      <c r="X47" s="138">
        <v>58.48665762098598</v>
      </c>
      <c r="Y47" s="138">
        <v>56.484372075612953</v>
      </c>
      <c r="Z47" s="90"/>
    </row>
    <row r="48" spans="1:27" ht="14" customHeight="1">
      <c r="A48" s="447" t="s">
        <v>123</v>
      </c>
      <c r="B48" s="337" t="s">
        <v>2</v>
      </c>
      <c r="C48" s="331">
        <v>1750</v>
      </c>
      <c r="D48" s="332">
        <v>2500</v>
      </c>
      <c r="E48" s="332">
        <v>12000</v>
      </c>
      <c r="F48" s="332">
        <v>8000</v>
      </c>
      <c r="G48" s="332">
        <v>460</v>
      </c>
      <c r="H48" s="332">
        <v>1000</v>
      </c>
      <c r="I48" s="332">
        <v>7000</v>
      </c>
      <c r="J48" s="333">
        <v>3000</v>
      </c>
      <c r="K48" s="334">
        <v>2500</v>
      </c>
      <c r="L48" s="335">
        <v>700</v>
      </c>
      <c r="M48" s="335">
        <v>500</v>
      </c>
      <c r="N48" s="335">
        <v>20</v>
      </c>
      <c r="O48" s="336">
        <v>2</v>
      </c>
      <c r="P48" s="386">
        <f>SUM(C48:O48)</f>
        <v>39432</v>
      </c>
      <c r="Q48" s="409">
        <f>P48/U48-1</f>
        <v>0.10726721329888811</v>
      </c>
      <c r="R48" s="410">
        <f>P48/X48-1</f>
        <v>0.15975106175221465</v>
      </c>
      <c r="S48" s="389">
        <f>P48/Y48-1</f>
        <v>1.5799086522732653E-2</v>
      </c>
      <c r="U48" s="136">
        <v>35612</v>
      </c>
      <c r="V48" s="137">
        <v>31815</v>
      </c>
      <c r="W48" s="137">
        <v>3797</v>
      </c>
      <c r="X48" s="137">
        <v>34000.400000000001</v>
      </c>
      <c r="Y48" s="137">
        <v>38818.699999999997</v>
      </c>
    </row>
    <row r="49" spans="1:26" ht="14" customHeight="1" thickBot="1">
      <c r="A49" s="446"/>
      <c r="B49" s="268" t="s">
        <v>98</v>
      </c>
      <c r="C49" s="236"/>
      <c r="D49" s="216"/>
      <c r="E49" s="216"/>
      <c r="F49" s="216"/>
      <c r="G49" s="216"/>
      <c r="H49" s="216"/>
      <c r="I49" s="216"/>
      <c r="J49" s="237"/>
      <c r="K49" s="254"/>
      <c r="L49" s="223"/>
      <c r="M49" s="223"/>
      <c r="N49" s="223"/>
      <c r="O49" s="255"/>
      <c r="P49" s="378"/>
      <c r="Q49" s="379"/>
      <c r="R49" s="380"/>
      <c r="S49" s="381"/>
      <c r="T49" s="157"/>
      <c r="U49" s="138">
        <v>28.069389531618555</v>
      </c>
      <c r="V49" s="138">
        <v>28.411695741002671</v>
      </c>
      <c r="W49" s="138">
        <v>25.201211482749539</v>
      </c>
      <c r="X49" s="138">
        <v>26.10909871648569</v>
      </c>
      <c r="Y49" s="138">
        <v>26.650941427713967</v>
      </c>
      <c r="Z49" s="157"/>
    </row>
    <row r="50" spans="1:26" ht="14" customHeight="1">
      <c r="A50" s="447" t="s">
        <v>93</v>
      </c>
      <c r="B50" s="337" t="s">
        <v>2</v>
      </c>
      <c r="C50" s="238"/>
      <c r="D50" s="217"/>
      <c r="E50" s="217"/>
      <c r="F50" s="217"/>
      <c r="G50" s="217"/>
      <c r="H50" s="217"/>
      <c r="I50" s="217"/>
      <c r="J50" s="239"/>
      <c r="K50" s="256"/>
      <c r="L50" s="224"/>
      <c r="M50" s="224"/>
      <c r="N50" s="224"/>
      <c r="O50" s="257"/>
      <c r="P50" s="382"/>
      <c r="Q50" s="383"/>
      <c r="R50" s="384"/>
      <c r="S50" s="385"/>
      <c r="U50" s="136">
        <v>183885</v>
      </c>
      <c r="V50" s="137">
        <v>164930</v>
      </c>
      <c r="W50" s="137">
        <v>18955</v>
      </c>
      <c r="X50" s="137">
        <v>195249.4</v>
      </c>
      <c r="Y50" s="137">
        <v>198218.2</v>
      </c>
    </row>
    <row r="51" spans="1:26" ht="14" customHeight="1" thickBot="1">
      <c r="A51" s="446"/>
      <c r="B51" s="268" t="s">
        <v>98</v>
      </c>
      <c r="C51" s="236"/>
      <c r="D51" s="216"/>
      <c r="E51" s="216"/>
      <c r="F51" s="216"/>
      <c r="G51" s="216"/>
      <c r="H51" s="216"/>
      <c r="I51" s="216"/>
      <c r="J51" s="237"/>
      <c r="K51" s="254"/>
      <c r="L51" s="223"/>
      <c r="M51" s="223"/>
      <c r="N51" s="223"/>
      <c r="O51" s="255"/>
      <c r="P51" s="378"/>
      <c r="Q51" s="379"/>
      <c r="R51" s="380"/>
      <c r="S51" s="381"/>
      <c r="T51" s="157"/>
      <c r="U51" s="138">
        <v>20.092911330451098</v>
      </c>
      <c r="V51" s="138">
        <v>20.36879282119687</v>
      </c>
      <c r="W51" s="138">
        <v>17.69242943814297</v>
      </c>
      <c r="X51" s="138">
        <v>20.269441032853369</v>
      </c>
      <c r="Y51" s="138">
        <v>20.722799924527617</v>
      </c>
      <c r="Z51" s="157"/>
    </row>
    <row r="52" spans="1:26" ht="14" customHeight="1">
      <c r="A52" s="447" t="s">
        <v>94</v>
      </c>
      <c r="B52" s="337" t="s">
        <v>2</v>
      </c>
      <c r="C52" s="238"/>
      <c r="D52" s="217"/>
      <c r="E52" s="217"/>
      <c r="F52" s="217"/>
      <c r="G52" s="217"/>
      <c r="H52" s="217"/>
      <c r="I52" s="217"/>
      <c r="J52" s="239"/>
      <c r="K52" s="256"/>
      <c r="L52" s="224"/>
      <c r="M52" s="224"/>
      <c r="N52" s="224"/>
      <c r="O52" s="257"/>
      <c r="P52" s="382"/>
      <c r="Q52" s="383"/>
      <c r="R52" s="384"/>
      <c r="S52" s="385"/>
      <c r="U52" s="136">
        <v>35017</v>
      </c>
      <c r="V52" s="137">
        <v>33845</v>
      </c>
      <c r="W52" s="137">
        <v>1172</v>
      </c>
      <c r="X52" s="137">
        <v>51415.4</v>
      </c>
      <c r="Y52" s="137">
        <v>51827.6</v>
      </c>
    </row>
    <row r="53" spans="1:26" ht="14" customHeight="1" thickBot="1">
      <c r="A53" s="448"/>
      <c r="B53" s="269" t="s">
        <v>98</v>
      </c>
      <c r="C53" s="240"/>
      <c r="D53" s="218"/>
      <c r="E53" s="218"/>
      <c r="F53" s="218"/>
      <c r="G53" s="218"/>
      <c r="H53" s="218"/>
      <c r="I53" s="218"/>
      <c r="J53" s="241"/>
      <c r="K53" s="258"/>
      <c r="L53" s="225"/>
      <c r="M53" s="225"/>
      <c r="N53" s="225"/>
      <c r="O53" s="259"/>
      <c r="P53" s="391"/>
      <c r="Q53" s="392"/>
      <c r="R53" s="393"/>
      <c r="S53" s="394"/>
      <c r="T53" s="157"/>
      <c r="U53" s="138">
        <v>23.700002855755777</v>
      </c>
      <c r="V53" s="138">
        <v>23.793027035012557</v>
      </c>
      <c r="W53" s="138">
        <v>21.013651877133107</v>
      </c>
      <c r="X53" s="138">
        <v>21.954394986716043</v>
      </c>
      <c r="Y53" s="138">
        <v>24.43278870717533</v>
      </c>
      <c r="Z53" s="157"/>
    </row>
    <row r="54" spans="1:26" ht="19" customHeight="1" thickBot="1">
      <c r="A54" s="201" t="s">
        <v>133</v>
      </c>
      <c r="B54" s="233" t="s">
        <v>2</v>
      </c>
      <c r="C54" s="246">
        <f>C48+C50+C52</f>
        <v>1750</v>
      </c>
      <c r="D54" s="221">
        <f t="shared" ref="D54:N54" si="2">D48+D50+D52</f>
        <v>2500</v>
      </c>
      <c r="E54" s="221">
        <f t="shared" si="2"/>
        <v>12000</v>
      </c>
      <c r="F54" s="221">
        <f t="shared" si="2"/>
        <v>8000</v>
      </c>
      <c r="G54" s="221">
        <f t="shared" si="2"/>
        <v>460</v>
      </c>
      <c r="H54" s="221">
        <f t="shared" si="2"/>
        <v>1000</v>
      </c>
      <c r="I54" s="221">
        <f t="shared" si="2"/>
        <v>7000</v>
      </c>
      <c r="J54" s="247">
        <f t="shared" si="2"/>
        <v>3000</v>
      </c>
      <c r="K54" s="246">
        <f t="shared" si="2"/>
        <v>2500</v>
      </c>
      <c r="L54" s="221">
        <f t="shared" si="2"/>
        <v>700</v>
      </c>
      <c r="M54" s="221">
        <f>M48+M50+M52</f>
        <v>500</v>
      </c>
      <c r="N54" s="221">
        <f t="shared" si="2"/>
        <v>20</v>
      </c>
      <c r="O54" s="247">
        <f>O48+O50+O52</f>
        <v>2</v>
      </c>
      <c r="P54" s="477"/>
      <c r="Q54" s="478"/>
      <c r="R54" s="478"/>
      <c r="S54" s="479"/>
      <c r="U54" s="188">
        <f>U48+U50+U52</f>
        <v>254514</v>
      </c>
      <c r="V54" s="188">
        <f>V48+V50+V52</f>
        <v>230590</v>
      </c>
      <c r="W54" s="188">
        <f>W48+W50+W52</f>
        <v>23924</v>
      </c>
      <c r="X54" s="188">
        <f>X48+X50+X52</f>
        <v>280665.2</v>
      </c>
      <c r="Y54" s="188">
        <f>Y48+Y50+Y52</f>
        <v>288864.5</v>
      </c>
    </row>
    <row r="55" spans="1:26" ht="14" customHeight="1">
      <c r="A55" s="445" t="s">
        <v>95</v>
      </c>
      <c r="B55" s="338" t="s">
        <v>2</v>
      </c>
      <c r="C55" s="331">
        <v>600</v>
      </c>
      <c r="D55" s="332">
        <v>200</v>
      </c>
      <c r="E55" s="332">
        <v>2180</v>
      </c>
      <c r="F55" s="332">
        <v>6000</v>
      </c>
      <c r="G55" s="332">
        <v>275</v>
      </c>
      <c r="H55" s="332">
        <v>300</v>
      </c>
      <c r="I55" s="332">
        <v>3000</v>
      </c>
      <c r="J55" s="333">
        <v>1400</v>
      </c>
      <c r="K55" s="334">
        <v>600</v>
      </c>
      <c r="L55" s="335">
        <v>220</v>
      </c>
      <c r="M55" s="335">
        <v>400</v>
      </c>
      <c r="N55" s="335">
        <v>5</v>
      </c>
      <c r="O55" s="336">
        <v>1</v>
      </c>
      <c r="P55" s="386">
        <f>SUM(C55:O55)</f>
        <v>15181</v>
      </c>
      <c r="Q55" s="409">
        <f>P55/U55-1</f>
        <v>-0.1495714525796874</v>
      </c>
      <c r="R55" s="410">
        <f>P55/X55-1</f>
        <v>7.0788720075613432E-2</v>
      </c>
      <c r="S55" s="389">
        <f>P55/Y55-1</f>
        <v>0.2242050851968036</v>
      </c>
      <c r="U55" s="136">
        <v>17851</v>
      </c>
      <c r="V55" s="137">
        <v>16600</v>
      </c>
      <c r="W55" s="137">
        <v>1251</v>
      </c>
      <c r="X55" s="137">
        <v>14177.4</v>
      </c>
      <c r="Y55" s="137">
        <v>12400.699999999999</v>
      </c>
    </row>
    <row r="56" spans="1:26" ht="14" customHeight="1" thickBot="1">
      <c r="A56" s="446"/>
      <c r="B56" s="268" t="s">
        <v>98</v>
      </c>
      <c r="C56" s="236"/>
      <c r="D56" s="216"/>
      <c r="E56" s="216"/>
      <c r="F56" s="216"/>
      <c r="G56" s="216"/>
      <c r="H56" s="216"/>
      <c r="I56" s="216"/>
      <c r="J56" s="237"/>
      <c r="K56" s="254"/>
      <c r="L56" s="223"/>
      <c r="M56" s="223"/>
      <c r="N56" s="223"/>
      <c r="O56" s="255"/>
      <c r="P56" s="378"/>
      <c r="Q56" s="379"/>
      <c r="R56" s="380"/>
      <c r="S56" s="381"/>
      <c r="U56" s="138">
        <v>17.292028457789481</v>
      </c>
      <c r="V56" s="138">
        <v>17.415361445783134</v>
      </c>
      <c r="W56" s="138">
        <v>15.655475619504397</v>
      </c>
      <c r="X56" s="138">
        <v>15.95728412826047</v>
      </c>
      <c r="Y56" s="138">
        <v>16.953107485867733</v>
      </c>
    </row>
    <row r="57" spans="1:26" ht="14" customHeight="1">
      <c r="A57" s="447" t="s">
        <v>96</v>
      </c>
      <c r="B57" s="337" t="s">
        <v>2</v>
      </c>
      <c r="C57" s="331">
        <v>310</v>
      </c>
      <c r="D57" s="332">
        <v>230</v>
      </c>
      <c r="E57" s="332">
        <v>3745</v>
      </c>
      <c r="F57" s="332">
        <v>6900</v>
      </c>
      <c r="G57" s="332">
        <v>345</v>
      </c>
      <c r="H57" s="332">
        <v>280</v>
      </c>
      <c r="I57" s="332">
        <v>2100</v>
      </c>
      <c r="J57" s="333">
        <v>650</v>
      </c>
      <c r="K57" s="334">
        <v>1350</v>
      </c>
      <c r="L57" s="335">
        <v>95</v>
      </c>
      <c r="M57" s="335">
        <v>860</v>
      </c>
      <c r="N57" s="335">
        <v>21</v>
      </c>
      <c r="O57" s="336">
        <v>20</v>
      </c>
      <c r="P57" s="386">
        <f>SUM(C57:O57)</f>
        <v>16906</v>
      </c>
      <c r="Q57" s="409">
        <f>P57/U57-1</f>
        <v>0.20233269326505932</v>
      </c>
      <c r="R57" s="410">
        <f>P57/X57-1</f>
        <v>-7.7706826932106843E-3</v>
      </c>
      <c r="S57" s="389">
        <f>P57/Y57-1</f>
        <v>-1.7018728159686525E-2</v>
      </c>
      <c r="U57" s="136">
        <v>14061</v>
      </c>
      <c r="V57" s="137">
        <v>11665</v>
      </c>
      <c r="W57" s="137">
        <v>2396</v>
      </c>
      <c r="X57" s="137">
        <v>17038.400000000001</v>
      </c>
      <c r="Y57" s="137">
        <v>17198.7</v>
      </c>
    </row>
    <row r="58" spans="1:26" ht="14" customHeight="1" thickBot="1">
      <c r="A58" s="448"/>
      <c r="B58" s="269" t="s">
        <v>98</v>
      </c>
      <c r="C58" s="240"/>
      <c r="D58" s="218"/>
      <c r="E58" s="218"/>
      <c r="F58" s="218"/>
      <c r="G58" s="218"/>
      <c r="H58" s="218"/>
      <c r="I58" s="218"/>
      <c r="J58" s="241"/>
      <c r="K58" s="258"/>
      <c r="L58" s="225"/>
      <c r="M58" s="225"/>
      <c r="N58" s="225"/>
      <c r="O58" s="259"/>
      <c r="P58" s="391"/>
      <c r="Q58" s="392"/>
      <c r="R58" s="393"/>
      <c r="S58" s="394"/>
      <c r="U58" s="138">
        <v>34.494203826185903</v>
      </c>
      <c r="V58" s="138">
        <v>34.6215173596228</v>
      </c>
      <c r="W58" s="138">
        <v>33.874373956594326</v>
      </c>
      <c r="X58" s="138">
        <v>34.675920274204145</v>
      </c>
      <c r="Y58" s="138">
        <v>31.180007791286549</v>
      </c>
    </row>
    <row r="59" spans="1:26" ht="22" customHeight="1" thickBot="1">
      <c r="A59" s="201" t="s">
        <v>101</v>
      </c>
      <c r="B59" s="233" t="s">
        <v>2</v>
      </c>
      <c r="C59" s="246">
        <f>C55+C57</f>
        <v>910</v>
      </c>
      <c r="D59" s="221">
        <f t="shared" ref="D59:P59" si="3">D55+D57</f>
        <v>430</v>
      </c>
      <c r="E59" s="221">
        <f t="shared" si="3"/>
        <v>5925</v>
      </c>
      <c r="F59" s="221">
        <f t="shared" si="3"/>
        <v>12900</v>
      </c>
      <c r="G59" s="221">
        <f t="shared" si="3"/>
        <v>620</v>
      </c>
      <c r="H59" s="221">
        <f t="shared" si="3"/>
        <v>580</v>
      </c>
      <c r="I59" s="221">
        <f t="shared" si="3"/>
        <v>5100</v>
      </c>
      <c r="J59" s="247">
        <f t="shared" si="3"/>
        <v>2050</v>
      </c>
      <c r="K59" s="246">
        <f t="shared" si="3"/>
        <v>1950</v>
      </c>
      <c r="L59" s="221">
        <f t="shared" si="3"/>
        <v>315</v>
      </c>
      <c r="M59" s="221">
        <f t="shared" si="3"/>
        <v>1260</v>
      </c>
      <c r="N59" s="221">
        <f t="shared" si="3"/>
        <v>26</v>
      </c>
      <c r="O59" s="247">
        <f t="shared" si="3"/>
        <v>21</v>
      </c>
      <c r="P59" s="402">
        <f t="shared" si="3"/>
        <v>32087</v>
      </c>
      <c r="Q59" s="403">
        <f>P59/U59-1</f>
        <v>5.4838305339683924E-3</v>
      </c>
      <c r="R59" s="403">
        <f>P59/X59</f>
        <v>1.0279089435478186</v>
      </c>
      <c r="S59" s="404">
        <f>P59/Y59-1</f>
        <v>8.4042244099542529E-2</v>
      </c>
      <c r="U59" s="188">
        <f>U57+U55</f>
        <v>31912</v>
      </c>
      <c r="V59" s="188">
        <f>V57+V55</f>
        <v>28265</v>
      </c>
      <c r="W59" s="188">
        <f>W57+W55</f>
        <v>3647</v>
      </c>
      <c r="X59" s="188">
        <f>X57+X55</f>
        <v>31215.800000000003</v>
      </c>
      <c r="Y59" s="188">
        <f>Y57+Y55</f>
        <v>29599.4</v>
      </c>
    </row>
    <row r="60" spans="1:26" ht="40.5" customHeight="1" thickBot="1">
      <c r="A60" s="366" t="s">
        <v>144</v>
      </c>
      <c r="B60" s="233" t="s">
        <v>2</v>
      </c>
      <c r="C60" s="246">
        <f>C59+C54+C46+C45</f>
        <v>13675</v>
      </c>
      <c r="D60" s="221">
        <f t="shared" ref="D60:O60" si="4">D59+D54+D46+D45</f>
        <v>53480</v>
      </c>
      <c r="E60" s="221">
        <f t="shared" si="4"/>
        <v>105355</v>
      </c>
      <c r="F60" s="221">
        <f t="shared" si="4"/>
        <v>124045</v>
      </c>
      <c r="G60" s="221">
        <f t="shared" si="4"/>
        <v>16380</v>
      </c>
      <c r="H60" s="221">
        <f t="shared" si="4"/>
        <v>9540</v>
      </c>
      <c r="I60" s="221">
        <f t="shared" si="4"/>
        <v>86505</v>
      </c>
      <c r="J60" s="247">
        <f t="shared" si="4"/>
        <v>51495</v>
      </c>
      <c r="K60" s="246">
        <f t="shared" si="4"/>
        <v>36210</v>
      </c>
      <c r="L60" s="221">
        <f>L59+L54+L46+L45</f>
        <v>13510</v>
      </c>
      <c r="M60" s="221">
        <f t="shared" si="4"/>
        <v>11400</v>
      </c>
      <c r="N60" s="221">
        <f>N59+N54+N46+N45</f>
        <v>13246</v>
      </c>
      <c r="O60" s="247">
        <f t="shared" si="4"/>
        <v>1198</v>
      </c>
      <c r="P60" s="477"/>
      <c r="Q60" s="478"/>
      <c r="R60" s="478"/>
      <c r="S60" s="479"/>
      <c r="U60" s="188">
        <f>U35+U42+U54+U59+U46</f>
        <v>869966</v>
      </c>
      <c r="V60" s="188">
        <f>V35+V42+V54+V59+V46</f>
        <v>768705</v>
      </c>
      <c r="W60" s="188">
        <f>W35+W42+W54+W59+W46</f>
        <v>101261</v>
      </c>
      <c r="X60" s="188">
        <f>X35+X42+X54+X59+X46</f>
        <v>943428.8</v>
      </c>
      <c r="Y60" s="188">
        <f>Y35+Y42+Y54+Y59+Y46</f>
        <v>995977.99999999988</v>
      </c>
    </row>
    <row r="61" spans="1:26" ht="14" customHeight="1">
      <c r="A61" s="445" t="s">
        <v>97</v>
      </c>
      <c r="B61" s="339" t="s">
        <v>2</v>
      </c>
      <c r="C61" s="250"/>
      <c r="D61" s="230"/>
      <c r="E61" s="230"/>
      <c r="F61" s="230"/>
      <c r="G61" s="230"/>
      <c r="H61" s="230"/>
      <c r="I61" s="230"/>
      <c r="J61" s="251"/>
      <c r="K61" s="264"/>
      <c r="L61" s="228"/>
      <c r="M61" s="228"/>
      <c r="N61" s="228"/>
      <c r="O61" s="265"/>
      <c r="P61" s="398"/>
      <c r="Q61" s="399"/>
      <c r="R61" s="400"/>
      <c r="S61" s="401"/>
      <c r="U61" s="136">
        <v>28885</v>
      </c>
      <c r="V61" s="137">
        <v>28355</v>
      </c>
      <c r="W61" s="137">
        <v>530</v>
      </c>
      <c r="X61" s="137">
        <v>30919.8</v>
      </c>
      <c r="Y61" s="137">
        <v>33822.1</v>
      </c>
      <c r="Z61" s="90"/>
    </row>
    <row r="62" spans="1:26" ht="14" customHeight="1" thickBot="1">
      <c r="A62" s="449"/>
      <c r="B62" s="270" t="s">
        <v>98</v>
      </c>
      <c r="C62" s="252"/>
      <c r="D62" s="231"/>
      <c r="E62" s="231"/>
      <c r="F62" s="231"/>
      <c r="G62" s="231"/>
      <c r="H62" s="231"/>
      <c r="I62" s="231"/>
      <c r="J62" s="253"/>
      <c r="K62" s="266"/>
      <c r="L62" s="229"/>
      <c r="M62" s="229"/>
      <c r="N62" s="229"/>
      <c r="O62" s="267"/>
      <c r="P62" s="411"/>
      <c r="Q62" s="412"/>
      <c r="R62" s="413"/>
      <c r="S62" s="414"/>
      <c r="U62" s="138">
        <v>111.83510818764064</v>
      </c>
      <c r="V62" s="138">
        <v>112.27868806207019</v>
      </c>
      <c r="W62" s="138">
        <v>88.103584905660384</v>
      </c>
      <c r="X62" s="138">
        <v>91.374769565133022</v>
      </c>
      <c r="Y62" s="138">
        <v>90.903270346903355</v>
      </c>
      <c r="Z62" s="90"/>
    </row>
    <row r="64" spans="1:26" ht="13">
      <c r="A64" s="367" t="s">
        <v>145</v>
      </c>
    </row>
    <row r="66" spans="1:25" ht="14.5" customHeight="1">
      <c r="A66" s="134" t="s">
        <v>53</v>
      </c>
      <c r="B66" s="130"/>
      <c r="C66" s="162"/>
      <c r="D66" s="162"/>
      <c r="E66" s="162"/>
      <c r="F66" s="162"/>
      <c r="G66" s="162"/>
      <c r="H66" s="162"/>
      <c r="I66" s="162"/>
      <c r="J66" s="162"/>
      <c r="K66" s="161"/>
      <c r="L66" s="161"/>
      <c r="M66" s="161"/>
      <c r="N66" s="161"/>
      <c r="O66" s="161"/>
      <c r="P66" s="160"/>
      <c r="Q66" s="159"/>
      <c r="R66" s="159"/>
      <c r="S66" s="159"/>
      <c r="U66" s="90"/>
      <c r="V66" s="90"/>
      <c r="W66" s="90"/>
      <c r="X66" s="90"/>
      <c r="Y66" s="90"/>
    </row>
    <row r="67" spans="1:25" ht="14.5" customHeight="1">
      <c r="A67" s="134" t="s">
        <v>111</v>
      </c>
    </row>
    <row r="68" spans="1:25" ht="14.5" customHeight="1">
      <c r="A68" s="135" t="s">
        <v>112</v>
      </c>
    </row>
    <row r="69" spans="1:25" ht="14.5" customHeight="1">
      <c r="A69" s="135" t="s">
        <v>143</v>
      </c>
    </row>
    <row r="70" spans="1:25" ht="14.5" customHeight="1">
      <c r="A70" s="135" t="s">
        <v>160</v>
      </c>
      <c r="P70" s="104"/>
    </row>
    <row r="71" spans="1:25" ht="13.5" customHeight="1"/>
    <row r="72" spans="1:25" ht="15" customHeight="1"/>
    <row r="73" spans="1:25" ht="13.5" customHeight="1"/>
    <row r="74" spans="1:25" ht="13.5" customHeight="1"/>
    <row r="75" spans="1:25" ht="13.5" customHeight="1"/>
    <row r="76" spans="1:25" ht="13.5" customHeight="1"/>
    <row r="77" spans="1:25" ht="13.5" customHeight="1"/>
    <row r="78" spans="1:25" ht="14.25" customHeight="1"/>
    <row r="79" spans="1:25" ht="19.5" customHeight="1"/>
    <row r="90" ht="13.4" customHeight="1"/>
  </sheetData>
  <sheetProtection selectLockedCells="1" selectUnlockedCells="1"/>
  <mergeCells count="22">
    <mergeCell ref="A1:M1"/>
    <mergeCell ref="A19:A20"/>
    <mergeCell ref="A21:A22"/>
    <mergeCell ref="A23:A24"/>
    <mergeCell ref="A25:A26"/>
    <mergeCell ref="A15:A16"/>
    <mergeCell ref="A17:A18"/>
    <mergeCell ref="A27:A28"/>
    <mergeCell ref="A31:A32"/>
    <mergeCell ref="A33:A34"/>
    <mergeCell ref="A36:A37"/>
    <mergeCell ref="A38:A39"/>
    <mergeCell ref="A29:A30"/>
    <mergeCell ref="A55:A56"/>
    <mergeCell ref="A57:A58"/>
    <mergeCell ref="A61:A62"/>
    <mergeCell ref="A40:A41"/>
    <mergeCell ref="A43:A44"/>
    <mergeCell ref="A48:A49"/>
    <mergeCell ref="A50:A51"/>
    <mergeCell ref="A52:A53"/>
    <mergeCell ref="A46:A47"/>
  </mergeCells>
  <hyperlinks>
    <hyperlink ref="U1" location="'Sommaire&amp;Méthodo'!A1" display="Retour Sommaire"/>
  </hyperlinks>
  <pageMargins left="0.74803149606299213" right="0.74803149606299213" top="0.98425196850393704" bottom="0.98425196850393704" header="0.51181102362204722" footer="0.51181102362204722"/>
  <pageSetup paperSize="9" scale="3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39"/>
  <sheetViews>
    <sheetView showGridLines="0" topLeftCell="A6" zoomScale="120" zoomScaleNormal="120" workbookViewId="0">
      <selection activeCell="D92" sqref="D92:O92"/>
    </sheetView>
  </sheetViews>
  <sheetFormatPr baseColWidth="10" defaultColWidth="11.54296875" defaultRowHeight="13"/>
  <cols>
    <col min="1" max="1" width="11.54296875" style="86"/>
    <col min="2" max="2" width="17" style="86" customWidth="1"/>
    <col min="3" max="3" width="22.90625" style="86" customWidth="1"/>
    <col min="4" max="5" width="9.453125" style="86" customWidth="1"/>
    <col min="6" max="7" width="10.453125" style="86" customWidth="1"/>
    <col min="8" max="8" width="9.453125" style="86" customWidth="1"/>
    <col min="9" max="9" width="9.54296875" style="86" customWidth="1"/>
    <col min="10" max="10" width="9.453125" style="86" customWidth="1"/>
    <col min="11" max="11" width="10.453125" style="86" customWidth="1"/>
    <col min="12" max="12" width="9.453125" style="86" customWidth="1"/>
    <col min="13" max="13" width="10" style="86" customWidth="1"/>
    <col min="14" max="15" width="9.54296875" style="86" customWidth="1"/>
    <col min="16" max="16" width="14" style="86" customWidth="1"/>
    <col min="17" max="17" width="13.81640625" style="182" customWidth="1"/>
    <col min="18" max="18" width="13.26953125" style="86" customWidth="1"/>
    <col min="19" max="16384" width="11.54296875" style="86"/>
  </cols>
  <sheetData>
    <row r="1" spans="1:21" ht="16">
      <c r="A1" s="453"/>
      <c r="B1" s="453"/>
      <c r="C1" s="453"/>
      <c r="D1" s="453"/>
      <c r="E1" s="453"/>
      <c r="F1" s="453"/>
      <c r="G1" s="453"/>
      <c r="H1" s="453"/>
      <c r="I1" s="453"/>
      <c r="J1" s="453"/>
      <c r="K1" s="453"/>
      <c r="L1" s="453"/>
      <c r="M1" s="453"/>
      <c r="N1" s="186"/>
      <c r="Q1" s="170"/>
      <c r="T1" s="271" t="s">
        <v>126</v>
      </c>
    </row>
    <row r="2" spans="1:21">
      <c r="A2" s="87"/>
      <c r="Q2" s="170"/>
    </row>
    <row r="3" spans="1:21">
      <c r="A3" s="87"/>
      <c r="Q3" s="170"/>
    </row>
    <row r="4" spans="1:21">
      <c r="A4" s="87"/>
      <c r="Q4" s="170"/>
    </row>
    <row r="5" spans="1:21">
      <c r="A5" s="87"/>
      <c r="Q5" s="170"/>
    </row>
    <row r="6" spans="1:21">
      <c r="A6" s="87"/>
      <c r="Q6" s="170"/>
    </row>
    <row r="7" spans="1:21" ht="14">
      <c r="B7" s="88"/>
      <c r="C7" s="88"/>
      <c r="D7" s="88"/>
      <c r="E7" s="89"/>
      <c r="F7" s="89"/>
      <c r="G7" s="89"/>
      <c r="H7" s="89"/>
      <c r="I7" s="89"/>
      <c r="J7" s="89"/>
      <c r="K7" s="90"/>
      <c r="L7" s="90"/>
      <c r="M7" s="90"/>
      <c r="N7" s="90"/>
      <c r="O7" s="90"/>
      <c r="P7" s="90"/>
      <c r="Q7" s="90"/>
      <c r="R7" s="90"/>
      <c r="U7" s="91"/>
    </row>
    <row r="8" spans="1:21" ht="26.25" customHeight="1">
      <c r="B8" s="88"/>
      <c r="C8" s="88"/>
      <c r="D8" s="88"/>
      <c r="E8" s="89"/>
      <c r="F8" s="89"/>
      <c r="G8" s="89"/>
      <c r="H8" s="89"/>
      <c r="I8" s="89"/>
      <c r="J8" s="89"/>
      <c r="K8" s="90"/>
      <c r="L8" s="90"/>
      <c r="M8" s="90"/>
      <c r="N8" s="90"/>
      <c r="O8" s="90"/>
      <c r="P8" s="90"/>
      <c r="Q8" s="90"/>
      <c r="R8" s="90"/>
      <c r="U8" s="91"/>
    </row>
    <row r="9" spans="1:21" ht="14.5" thickBot="1">
      <c r="C9" s="88"/>
      <c r="D9" s="88"/>
      <c r="E9" s="88"/>
      <c r="F9" s="89"/>
      <c r="G9" s="89"/>
      <c r="H9" s="89"/>
      <c r="I9" s="89"/>
      <c r="J9" s="89"/>
      <c r="K9" s="89"/>
      <c r="L9" s="90"/>
      <c r="M9" s="90"/>
      <c r="N9" s="90"/>
      <c r="O9" s="90"/>
      <c r="P9" s="90"/>
      <c r="Q9" s="22"/>
      <c r="R9" s="144"/>
    </row>
    <row r="10" spans="1:21" ht="17.5">
      <c r="B10" s="276" t="s">
        <v>153</v>
      </c>
      <c r="C10" s="277"/>
      <c r="D10" s="277"/>
      <c r="E10" s="277"/>
      <c r="F10" s="277"/>
      <c r="G10" s="277"/>
      <c r="H10" s="205"/>
      <c r="I10" s="205"/>
      <c r="J10" s="205"/>
      <c r="K10" s="205"/>
      <c r="L10" s="206"/>
      <c r="M10" s="206"/>
      <c r="N10" s="206"/>
      <c r="O10" s="206"/>
      <c r="P10" s="206"/>
      <c r="Q10" s="278"/>
      <c r="R10" s="144"/>
    </row>
    <row r="11" spans="1:21" ht="14.25" customHeight="1">
      <c r="B11" s="340" t="s">
        <v>109</v>
      </c>
      <c r="C11" s="142"/>
      <c r="D11" s="142"/>
      <c r="E11" s="142"/>
      <c r="F11" s="142"/>
      <c r="G11" s="142"/>
      <c r="H11" s="343"/>
      <c r="I11" s="86" t="s">
        <v>142</v>
      </c>
      <c r="J11" s="143"/>
      <c r="K11" s="143"/>
      <c r="L11" s="144"/>
      <c r="M11" s="144"/>
      <c r="N11" s="144"/>
      <c r="O11" s="144"/>
      <c r="P11" s="144"/>
      <c r="Q11" s="279"/>
      <c r="R11" s="144"/>
    </row>
    <row r="12" spans="1:21" ht="14.25" customHeight="1">
      <c r="B12" s="280"/>
      <c r="C12" s="142"/>
      <c r="D12" s="142"/>
      <c r="E12" s="142"/>
      <c r="F12" s="142"/>
      <c r="G12" s="142"/>
      <c r="H12" s="342"/>
      <c r="I12" s="143" t="s">
        <v>136</v>
      </c>
      <c r="J12" s="143"/>
      <c r="K12" s="143"/>
      <c r="L12" s="144"/>
      <c r="M12" s="144"/>
      <c r="N12" s="144"/>
      <c r="O12" s="144"/>
      <c r="P12" s="144"/>
      <c r="Q12" s="279"/>
      <c r="R12" s="144"/>
    </row>
    <row r="13" spans="1:21" ht="12" customHeight="1" thickBot="1">
      <c r="B13" s="281" t="s">
        <v>114</v>
      </c>
      <c r="C13" s="282"/>
      <c r="D13" s="282"/>
      <c r="E13" s="282"/>
      <c r="F13" s="282"/>
      <c r="G13" s="282"/>
      <c r="H13" s="212"/>
      <c r="I13" s="212"/>
      <c r="J13" s="212"/>
      <c r="K13" s="212"/>
      <c r="L13" s="213"/>
      <c r="M13" s="213"/>
      <c r="N13" s="213"/>
      <c r="O13" s="213"/>
      <c r="P13" s="213"/>
      <c r="Q13" s="283"/>
      <c r="R13" s="176"/>
    </row>
    <row r="14" spans="1:21" ht="53.5" customHeight="1" thickBot="1">
      <c r="B14" s="284" t="s">
        <v>84</v>
      </c>
      <c r="C14" s="344" t="s">
        <v>137</v>
      </c>
      <c r="D14" s="313" t="s">
        <v>39</v>
      </c>
      <c r="E14" s="285" t="s">
        <v>40</v>
      </c>
      <c r="F14" s="285" t="s">
        <v>41</v>
      </c>
      <c r="G14" s="285" t="s">
        <v>42</v>
      </c>
      <c r="H14" s="285" t="s">
        <v>43</v>
      </c>
      <c r="I14" s="285" t="s">
        <v>44</v>
      </c>
      <c r="J14" s="285" t="s">
        <v>45</v>
      </c>
      <c r="K14" s="286" t="s">
        <v>46</v>
      </c>
      <c r="L14" s="415" t="s">
        <v>47</v>
      </c>
      <c r="M14" s="416" t="s">
        <v>48</v>
      </c>
      <c r="N14" s="416" t="s">
        <v>49</v>
      </c>
      <c r="O14" s="416" t="s">
        <v>115</v>
      </c>
      <c r="P14" s="417" t="s">
        <v>116</v>
      </c>
      <c r="Q14" s="304" t="s">
        <v>50</v>
      </c>
      <c r="R14" s="295"/>
      <c r="S14" s="152"/>
    </row>
    <row r="15" spans="1:21" ht="16.5" customHeight="1">
      <c r="B15" s="459" t="s">
        <v>139</v>
      </c>
      <c r="C15" s="345" t="s">
        <v>141</v>
      </c>
      <c r="D15" s="346">
        <v>7000</v>
      </c>
      <c r="E15" s="347">
        <v>17350</v>
      </c>
      <c r="F15" s="347">
        <v>52160</v>
      </c>
      <c r="G15" s="347">
        <v>76270</v>
      </c>
      <c r="H15" s="347">
        <v>7100</v>
      </c>
      <c r="I15" s="347">
        <v>5000</v>
      </c>
      <c r="J15" s="347">
        <v>43000</v>
      </c>
      <c r="K15" s="348">
        <v>35000</v>
      </c>
      <c r="L15" s="349">
        <v>8900</v>
      </c>
      <c r="M15" s="350">
        <v>1740</v>
      </c>
      <c r="N15" s="350">
        <v>2710</v>
      </c>
      <c r="O15" s="350">
        <v>2240</v>
      </c>
      <c r="P15" s="351">
        <v>290</v>
      </c>
      <c r="Q15" s="352">
        <f>SUM(D15:P15)</f>
        <v>258760</v>
      </c>
      <c r="R15" s="296"/>
      <c r="S15" s="152"/>
      <c r="T15" s="158"/>
    </row>
    <row r="16" spans="1:21" ht="16.5" customHeight="1">
      <c r="B16" s="456"/>
      <c r="C16" s="308" t="s">
        <v>132</v>
      </c>
      <c r="D16" s="312">
        <v>6695</v>
      </c>
      <c r="E16" s="272">
        <v>15990</v>
      </c>
      <c r="F16" s="272">
        <v>42345</v>
      </c>
      <c r="G16" s="272">
        <v>60170</v>
      </c>
      <c r="H16" s="272">
        <v>6765</v>
      </c>
      <c r="I16" s="272">
        <v>3125</v>
      </c>
      <c r="J16" s="272">
        <v>37855</v>
      </c>
      <c r="K16" s="287">
        <v>25145</v>
      </c>
      <c r="L16" s="292">
        <v>8185</v>
      </c>
      <c r="M16" s="273">
        <v>1720</v>
      </c>
      <c r="N16" s="273">
        <v>2680</v>
      </c>
      <c r="O16" s="273">
        <v>2195</v>
      </c>
      <c r="P16" s="301">
        <v>285</v>
      </c>
      <c r="Q16" s="305">
        <f t="shared" ref="Q16:Q18" si="0">SUM(D16:P16)</f>
        <v>213155</v>
      </c>
      <c r="R16" s="297"/>
      <c r="S16" s="152"/>
      <c r="T16" s="158"/>
    </row>
    <row r="17" spans="2:20" ht="16.5" customHeight="1">
      <c r="B17" s="456"/>
      <c r="C17" s="309" t="s">
        <v>130</v>
      </c>
      <c r="D17" s="312">
        <v>6659</v>
      </c>
      <c r="E17" s="272">
        <v>15934.8</v>
      </c>
      <c r="F17" s="272">
        <v>44648</v>
      </c>
      <c r="G17" s="272">
        <v>77231</v>
      </c>
      <c r="H17" s="272">
        <v>8226.4</v>
      </c>
      <c r="I17" s="272">
        <v>4240.2</v>
      </c>
      <c r="J17" s="272">
        <v>39341.4</v>
      </c>
      <c r="K17" s="287">
        <v>32577</v>
      </c>
      <c r="L17" s="292">
        <v>7952</v>
      </c>
      <c r="M17" s="273">
        <v>2195</v>
      </c>
      <c r="N17" s="273">
        <v>3432</v>
      </c>
      <c r="O17" s="273">
        <v>2058</v>
      </c>
      <c r="P17" s="301">
        <v>272</v>
      </c>
      <c r="Q17" s="305">
        <f t="shared" si="0"/>
        <v>244766.8</v>
      </c>
      <c r="R17" s="297"/>
      <c r="S17" s="152"/>
      <c r="T17" s="158"/>
    </row>
    <row r="18" spans="2:20" ht="16.5" customHeight="1">
      <c r="B18" s="456"/>
      <c r="C18" s="309" t="s">
        <v>131</v>
      </c>
      <c r="D18" s="312">
        <v>7321</v>
      </c>
      <c r="E18" s="272">
        <v>15748.9</v>
      </c>
      <c r="F18" s="272">
        <v>45687</v>
      </c>
      <c r="G18" s="272">
        <v>86838</v>
      </c>
      <c r="H18" s="272">
        <v>9215.7000000000007</v>
      </c>
      <c r="I18" s="272">
        <v>5009.1000000000004</v>
      </c>
      <c r="J18" s="272">
        <v>40248.199999999997</v>
      </c>
      <c r="K18" s="287">
        <v>37603.5</v>
      </c>
      <c r="L18" s="292">
        <v>6998.5</v>
      </c>
      <c r="M18" s="273">
        <v>2305</v>
      </c>
      <c r="N18" s="273">
        <v>2890</v>
      </c>
      <c r="O18" s="273">
        <v>1879.5</v>
      </c>
      <c r="P18" s="301">
        <v>229.5</v>
      </c>
      <c r="Q18" s="305">
        <f t="shared" si="0"/>
        <v>261973.90000000002</v>
      </c>
      <c r="R18" s="297"/>
      <c r="S18" s="152"/>
      <c r="T18" s="158"/>
    </row>
    <row r="19" spans="2:20" ht="16.5" customHeight="1">
      <c r="B19" s="456"/>
      <c r="C19" s="310" t="s">
        <v>102</v>
      </c>
      <c r="D19" s="293">
        <v>0</v>
      </c>
      <c r="E19" s="274">
        <v>-0.21199277632403335</v>
      </c>
      <c r="F19" s="274">
        <v>0.41712074547895428</v>
      </c>
      <c r="G19" s="274">
        <v>-0.51844244849310406</v>
      </c>
      <c r="H19" s="274">
        <v>-0.47593582887700525</v>
      </c>
      <c r="I19" s="274">
        <v>-0.38449111470113095</v>
      </c>
      <c r="J19" s="274">
        <v>-0.85881104033970268</v>
      </c>
      <c r="K19" s="288">
        <v>-0.58242203321182662</v>
      </c>
      <c r="L19" s="293">
        <v>6.5835320007335385E-2</v>
      </c>
      <c r="M19" s="274">
        <v>1.1904761904761862E-2</v>
      </c>
      <c r="N19" s="274">
        <v>1.2145748987854255E-2</v>
      </c>
      <c r="O19" s="274">
        <v>2.088167053364276E-2</v>
      </c>
      <c r="P19" s="302">
        <v>1.8181818181818077E-2</v>
      </c>
      <c r="Q19" s="306">
        <f>Q15/Q16-1</f>
        <v>0.21395228824095147</v>
      </c>
      <c r="R19" s="296"/>
      <c r="S19" s="152"/>
    </row>
    <row r="20" spans="2:20" ht="16.5" customHeight="1">
      <c r="B20" s="456"/>
      <c r="C20" s="310" t="s">
        <v>151</v>
      </c>
      <c r="D20" s="293">
        <v>-0.94705174488567989</v>
      </c>
      <c r="E20" s="274">
        <v>0.10985697817301965</v>
      </c>
      <c r="F20" s="274">
        <v>0.15656139287543924</v>
      </c>
      <c r="G20" s="274">
        <v>-0.71599397530846809</v>
      </c>
      <c r="H20" s="274">
        <v>-3.5164383439226787E-3</v>
      </c>
      <c r="I20" s="274">
        <v>-0.81718395155185464</v>
      </c>
      <c r="J20" s="274">
        <v>-0.90262451383713938</v>
      </c>
      <c r="K20" s="288">
        <v>-0.9206192561524702</v>
      </c>
      <c r="L20" s="293">
        <v>0.22451940953438587</v>
      </c>
      <c r="M20" s="274">
        <v>-0.90860215053763438</v>
      </c>
      <c r="N20" s="274">
        <v>-0.35185765885044662</v>
      </c>
      <c r="O20" s="274">
        <v>0.29854096520763185</v>
      </c>
      <c r="P20" s="302">
        <v>-0.44071939933647641</v>
      </c>
      <c r="Q20" s="306">
        <f>Q15/Q17-1</f>
        <v>5.7169518088237448E-2</v>
      </c>
      <c r="R20" s="296"/>
      <c r="S20" s="152"/>
    </row>
    <row r="21" spans="2:20" ht="16.5" customHeight="1" thickBot="1">
      <c r="B21" s="458"/>
      <c r="C21" s="311" t="s">
        <v>152</v>
      </c>
      <c r="D21" s="294">
        <v>-1.0421455938697317</v>
      </c>
      <c r="E21" s="275">
        <v>0.28675395459322228</v>
      </c>
      <c r="F21" s="275">
        <v>0.22295947103255132</v>
      </c>
      <c r="G21" s="275">
        <v>-0.64203347977896841</v>
      </c>
      <c r="H21" s="275">
        <v>0.33964657523073927</v>
      </c>
      <c r="I21" s="275">
        <v>-0.99791566458233127</v>
      </c>
      <c r="J21" s="275">
        <v>-0.92848777230115975</v>
      </c>
      <c r="K21" s="289">
        <v>-1.0666915548918694</v>
      </c>
      <c r="L21" s="294">
        <v>1.4693541318097043</v>
      </c>
      <c r="M21" s="275">
        <v>-0.72068353788783901</v>
      </c>
      <c r="N21" s="275">
        <v>0.17919774005692857</v>
      </c>
      <c r="O21" s="275">
        <v>1.605133460205924</v>
      </c>
      <c r="P21" s="303">
        <v>0.15396888711607504</v>
      </c>
      <c r="Q21" s="307">
        <f>Q15/Q18-1</f>
        <v>-1.2268016012282223E-2</v>
      </c>
      <c r="R21" s="426"/>
      <c r="S21" s="152"/>
    </row>
    <row r="22" spans="2:20" ht="15.65" customHeight="1">
      <c r="B22" s="455" t="s">
        <v>140</v>
      </c>
      <c r="C22" s="353" t="s">
        <v>141</v>
      </c>
      <c r="D22" s="354">
        <v>1000</v>
      </c>
      <c r="E22" s="355">
        <v>300</v>
      </c>
      <c r="F22" s="355">
        <v>20120</v>
      </c>
      <c r="G22" s="355">
        <v>7060</v>
      </c>
      <c r="H22" s="355">
        <v>50</v>
      </c>
      <c r="I22" s="355">
        <v>0</v>
      </c>
      <c r="J22" s="355">
        <v>5500</v>
      </c>
      <c r="K22" s="356">
        <v>1000</v>
      </c>
      <c r="L22" s="357">
        <v>16450</v>
      </c>
      <c r="M22" s="358">
        <v>8100</v>
      </c>
      <c r="N22" s="358">
        <v>4640</v>
      </c>
      <c r="O22" s="358">
        <v>40</v>
      </c>
      <c r="P22" s="359">
        <v>300</v>
      </c>
      <c r="Q22" s="360">
        <f>SUM(D22:P22)</f>
        <v>64560</v>
      </c>
      <c r="R22" s="296"/>
      <c r="S22" s="152"/>
      <c r="T22" s="158"/>
    </row>
    <row r="23" spans="2:20" ht="15.65" customHeight="1">
      <c r="B23" s="456"/>
      <c r="C23" s="308" t="s">
        <v>132</v>
      </c>
      <c r="D23" s="312">
        <v>1360</v>
      </c>
      <c r="E23" s="272">
        <v>305</v>
      </c>
      <c r="F23" s="272">
        <v>25575</v>
      </c>
      <c r="G23" s="272">
        <v>9945</v>
      </c>
      <c r="H23" s="272">
        <v>160</v>
      </c>
      <c r="I23" s="272">
        <v>10</v>
      </c>
      <c r="J23" s="272">
        <v>6650</v>
      </c>
      <c r="K23" s="287">
        <v>1605</v>
      </c>
      <c r="L23" s="292">
        <v>16945</v>
      </c>
      <c r="M23" s="273">
        <v>8545</v>
      </c>
      <c r="N23" s="273">
        <v>4715</v>
      </c>
      <c r="O23" s="273">
        <v>35</v>
      </c>
      <c r="P23" s="301">
        <v>230</v>
      </c>
      <c r="Q23" s="305">
        <f>SUM(D23:P23)</f>
        <v>76080</v>
      </c>
      <c r="R23" s="297"/>
      <c r="S23" s="152"/>
      <c r="T23" s="158"/>
    </row>
    <row r="24" spans="2:20" ht="17.149999999999999" customHeight="1">
      <c r="B24" s="456"/>
      <c r="C24" s="309" t="s">
        <v>130</v>
      </c>
      <c r="D24" s="312">
        <v>1582</v>
      </c>
      <c r="E24" s="272">
        <v>454</v>
      </c>
      <c r="F24" s="272">
        <v>29470</v>
      </c>
      <c r="G24" s="272">
        <v>10612</v>
      </c>
      <c r="H24" s="272">
        <v>130</v>
      </c>
      <c r="I24" s="272">
        <v>24</v>
      </c>
      <c r="J24" s="272">
        <v>7538.4</v>
      </c>
      <c r="K24" s="287">
        <v>1585</v>
      </c>
      <c r="L24" s="292">
        <v>20017</v>
      </c>
      <c r="M24" s="273">
        <v>8422</v>
      </c>
      <c r="N24" s="273">
        <v>5477</v>
      </c>
      <c r="O24" s="273">
        <v>50</v>
      </c>
      <c r="P24" s="301">
        <v>267</v>
      </c>
      <c r="Q24" s="305">
        <f t="shared" ref="Q24:Q25" si="1">SUM(D24:P24)</f>
        <v>85628.4</v>
      </c>
      <c r="R24" s="298"/>
      <c r="S24" s="152"/>
    </row>
    <row r="25" spans="2:20" ht="17.149999999999999" customHeight="1">
      <c r="B25" s="456"/>
      <c r="C25" s="309" t="s">
        <v>131</v>
      </c>
      <c r="D25" s="312">
        <v>2195</v>
      </c>
      <c r="E25" s="272">
        <v>447</v>
      </c>
      <c r="F25" s="272">
        <v>36532.5</v>
      </c>
      <c r="G25" s="272">
        <v>12964</v>
      </c>
      <c r="H25" s="272">
        <v>214</v>
      </c>
      <c r="I25" s="272">
        <v>28.5</v>
      </c>
      <c r="J25" s="272">
        <v>9573.2000000000007</v>
      </c>
      <c r="K25" s="287">
        <v>2213.5</v>
      </c>
      <c r="L25" s="292">
        <v>24874.5</v>
      </c>
      <c r="M25" s="273">
        <v>10415</v>
      </c>
      <c r="N25" s="273">
        <v>7659.5</v>
      </c>
      <c r="O25" s="273">
        <v>62</v>
      </c>
      <c r="P25" s="301">
        <v>393</v>
      </c>
      <c r="Q25" s="305">
        <f t="shared" si="1"/>
        <v>107571.7</v>
      </c>
      <c r="R25" s="298"/>
      <c r="S25" s="152"/>
    </row>
    <row r="26" spans="2:20" ht="17.149999999999999" customHeight="1">
      <c r="B26" s="456"/>
      <c r="C26" s="310" t="s">
        <v>102</v>
      </c>
      <c r="D26" s="293">
        <v>-1.2537313432835822</v>
      </c>
      <c r="E26" s="274">
        <v>0.20289855072463758</v>
      </c>
      <c r="F26" s="274">
        <v>-0.7395223492240498</v>
      </c>
      <c r="G26" s="274">
        <v>-1.1538461538461537</v>
      </c>
      <c r="H26" s="274">
        <v>-1.5238095238095237</v>
      </c>
      <c r="I26" s="274">
        <v>0</v>
      </c>
      <c r="J26" s="274">
        <v>-1.1262907069102464</v>
      </c>
      <c r="K26" s="288">
        <v>-1.3031358885017421</v>
      </c>
      <c r="L26" s="293">
        <v>-2.1313492951443358E-2</v>
      </c>
      <c r="M26" s="274">
        <v>-6.2285892245417251E-4</v>
      </c>
      <c r="N26" s="274">
        <v>-1.6393442622950838E-2</v>
      </c>
      <c r="O26" s="274">
        <v>0</v>
      </c>
      <c r="P26" s="302">
        <v>0</v>
      </c>
      <c r="Q26" s="306">
        <f>Q22/Q23-1</f>
        <v>-0.1514195583596214</v>
      </c>
      <c r="R26" s="298"/>
      <c r="S26" s="152"/>
    </row>
    <row r="27" spans="2:20" ht="17.149999999999999" customHeight="1">
      <c r="B27" s="456"/>
      <c r="C27" s="310" t="s">
        <v>151</v>
      </c>
      <c r="D27" s="293">
        <v>-1.3638676844783715</v>
      </c>
      <c r="E27" s="274">
        <v>-0.47455314504025115</v>
      </c>
      <c r="F27" s="274">
        <v>-0.96743623710267512</v>
      </c>
      <c r="G27" s="274">
        <v>-1.1223720299843911</v>
      </c>
      <c r="H27" s="274">
        <v>-1.5726495726495726</v>
      </c>
      <c r="I27" s="274">
        <v>0</v>
      </c>
      <c r="J27" s="274">
        <v>-1.2455832327444309</v>
      </c>
      <c r="K27" s="288">
        <v>-1.3472584856396868</v>
      </c>
      <c r="L27" s="293">
        <v>-0.42020148704009974</v>
      </c>
      <c r="M27" s="274">
        <v>-0.59561000254698349</v>
      </c>
      <c r="N27" s="274">
        <v>-0.404496687223181</v>
      </c>
      <c r="O27" s="274">
        <v>0</v>
      </c>
      <c r="P27" s="302">
        <v>0</v>
      </c>
      <c r="Q27" s="306">
        <f>Q22/Q24-1</f>
        <v>-0.24604453662569892</v>
      </c>
      <c r="R27" s="298"/>
      <c r="S27" s="152"/>
    </row>
    <row r="28" spans="2:20" ht="13.5" customHeight="1" thickBot="1">
      <c r="B28" s="458"/>
      <c r="C28" s="311" t="s">
        <v>152</v>
      </c>
      <c r="D28" s="294">
        <v>-1.5391705069124424</v>
      </c>
      <c r="E28" s="275">
        <v>-0.33401780663758296</v>
      </c>
      <c r="F28" s="275">
        <v>-0.79404839943003258</v>
      </c>
      <c r="G28" s="275">
        <v>-1.1145194397920783</v>
      </c>
      <c r="H28" s="275">
        <v>-1.7590361445783134</v>
      </c>
      <c r="I28" s="275">
        <v>0</v>
      </c>
      <c r="J28" s="275">
        <v>-1.417076479565881</v>
      </c>
      <c r="K28" s="289">
        <v>-1.5404411764705883</v>
      </c>
      <c r="L28" s="294">
        <v>0.15969058786422774</v>
      </c>
      <c r="M28" s="275">
        <v>-0.36844927153724982</v>
      </c>
      <c r="N28" s="275">
        <v>8.4167068593854699E-2</v>
      </c>
      <c r="O28" s="275">
        <v>0</v>
      </c>
      <c r="P28" s="303">
        <v>0</v>
      </c>
      <c r="Q28" s="307">
        <f>Q22/Q25-1</f>
        <v>-0.39984215179271121</v>
      </c>
      <c r="R28" s="290"/>
      <c r="S28" s="152"/>
    </row>
    <row r="29" spans="2:20" ht="15" customHeight="1">
      <c r="B29" s="455" t="s">
        <v>86</v>
      </c>
      <c r="C29" s="353" t="s">
        <v>141</v>
      </c>
      <c r="D29" s="354">
        <v>1700</v>
      </c>
      <c r="E29" s="355">
        <v>20900</v>
      </c>
      <c r="F29" s="355">
        <v>10500</v>
      </c>
      <c r="G29" s="355">
        <v>12500</v>
      </c>
      <c r="H29" s="355">
        <v>4800</v>
      </c>
      <c r="I29" s="355">
        <v>1000</v>
      </c>
      <c r="J29" s="355">
        <v>18500</v>
      </c>
      <c r="K29" s="356">
        <v>6800</v>
      </c>
      <c r="L29" s="357">
        <v>4500</v>
      </c>
      <c r="M29" s="358">
        <v>1900</v>
      </c>
      <c r="N29" s="358">
        <v>1500</v>
      </c>
      <c r="O29" s="358">
        <v>2200</v>
      </c>
      <c r="P29" s="359">
        <v>100</v>
      </c>
      <c r="Q29" s="360">
        <f>SUM(D29:P29)</f>
        <v>86900</v>
      </c>
      <c r="R29" s="299"/>
      <c r="S29" s="152"/>
      <c r="T29" s="158"/>
    </row>
    <row r="30" spans="2:20" ht="15" customHeight="1">
      <c r="B30" s="456"/>
      <c r="C30" s="308" t="s">
        <v>132</v>
      </c>
      <c r="D30" s="312">
        <v>1710</v>
      </c>
      <c r="E30" s="272">
        <v>20720</v>
      </c>
      <c r="F30" s="272">
        <v>11140</v>
      </c>
      <c r="G30" s="272">
        <v>9735</v>
      </c>
      <c r="H30" s="272">
        <v>5005</v>
      </c>
      <c r="I30" s="272">
        <v>1225</v>
      </c>
      <c r="J30" s="272">
        <v>18060</v>
      </c>
      <c r="K30" s="287">
        <v>6105</v>
      </c>
      <c r="L30" s="292">
        <v>4830</v>
      </c>
      <c r="M30" s="273">
        <v>1900</v>
      </c>
      <c r="N30" s="273">
        <v>1490</v>
      </c>
      <c r="O30" s="273">
        <v>2200</v>
      </c>
      <c r="P30" s="301">
        <v>90</v>
      </c>
      <c r="Q30" s="305">
        <f t="shared" ref="Q30:Q32" si="2">SUM(D30:P30)</f>
        <v>84210</v>
      </c>
      <c r="R30" s="299"/>
      <c r="S30" s="152"/>
      <c r="T30" s="158"/>
    </row>
    <row r="31" spans="2:20" ht="15" customHeight="1">
      <c r="B31" s="456"/>
      <c r="C31" s="309" t="s">
        <v>130</v>
      </c>
      <c r="D31" s="312">
        <v>1772</v>
      </c>
      <c r="E31" s="272">
        <v>22027</v>
      </c>
      <c r="F31" s="272">
        <v>11502</v>
      </c>
      <c r="G31" s="272">
        <v>12633</v>
      </c>
      <c r="H31" s="272">
        <v>6187</v>
      </c>
      <c r="I31" s="272">
        <v>1268</v>
      </c>
      <c r="J31" s="272">
        <v>19368</v>
      </c>
      <c r="K31" s="287">
        <v>7421</v>
      </c>
      <c r="L31" s="292">
        <v>4937</v>
      </c>
      <c r="M31" s="273">
        <v>2038</v>
      </c>
      <c r="N31" s="273">
        <v>1531</v>
      </c>
      <c r="O31" s="273">
        <v>2160</v>
      </c>
      <c r="P31" s="301">
        <v>102</v>
      </c>
      <c r="Q31" s="305">
        <f t="shared" si="2"/>
        <v>92946</v>
      </c>
      <c r="R31" s="299"/>
      <c r="S31" s="152"/>
      <c r="T31" s="158"/>
    </row>
    <row r="32" spans="2:20" ht="15" customHeight="1">
      <c r="B32" s="456"/>
      <c r="C32" s="309" t="s">
        <v>131</v>
      </c>
      <c r="D32" s="312">
        <v>1927</v>
      </c>
      <c r="E32" s="272">
        <v>22527.5</v>
      </c>
      <c r="F32" s="272">
        <v>11300.5</v>
      </c>
      <c r="G32" s="272">
        <v>13864.5</v>
      </c>
      <c r="H32" s="272">
        <v>6979</v>
      </c>
      <c r="I32" s="272">
        <v>1211.5</v>
      </c>
      <c r="J32" s="272">
        <v>19807</v>
      </c>
      <c r="K32" s="287">
        <v>8167.5</v>
      </c>
      <c r="L32" s="292">
        <v>4907</v>
      </c>
      <c r="M32" s="273">
        <v>2164.5</v>
      </c>
      <c r="N32" s="273">
        <v>1400.5</v>
      </c>
      <c r="O32" s="273">
        <v>2164</v>
      </c>
      <c r="P32" s="301">
        <v>94</v>
      </c>
      <c r="Q32" s="305">
        <f t="shared" si="2"/>
        <v>96514.5</v>
      </c>
      <c r="R32" s="299"/>
      <c r="S32" s="152"/>
      <c r="T32" s="158"/>
    </row>
    <row r="33" spans="2:20" ht="15" customHeight="1">
      <c r="B33" s="456"/>
      <c r="C33" s="310" t="s">
        <v>102</v>
      </c>
      <c r="D33" s="293">
        <v>-5.8479532163743242E-3</v>
      </c>
      <c r="E33" s="274">
        <v>8.6872586872586144E-3</v>
      </c>
      <c r="F33" s="274">
        <v>-5.7450628366247702E-2</v>
      </c>
      <c r="G33" s="274">
        <v>0.28402670775552141</v>
      </c>
      <c r="H33" s="274">
        <v>-4.0959040959040904E-2</v>
      </c>
      <c r="I33" s="274">
        <v>-0.18367346938775508</v>
      </c>
      <c r="J33" s="274">
        <v>2.4363233665559259E-2</v>
      </c>
      <c r="K33" s="288">
        <v>0.11384111384111395</v>
      </c>
      <c r="L33" s="293">
        <v>-6.8322981366459645E-2</v>
      </c>
      <c r="M33" s="274">
        <v>0</v>
      </c>
      <c r="N33" s="274">
        <v>6.7114093959732557E-3</v>
      </c>
      <c r="O33" s="274">
        <v>0</v>
      </c>
      <c r="P33" s="302">
        <v>0.11111111111111116</v>
      </c>
      <c r="Q33" s="306">
        <f>Q29/Q30-1</f>
        <v>3.1943949649685388E-2</v>
      </c>
      <c r="R33" s="290"/>
      <c r="S33" s="152"/>
      <c r="T33" s="158"/>
    </row>
    <row r="34" spans="2:20" ht="15" customHeight="1">
      <c r="B34" s="456"/>
      <c r="C34" s="310" t="s">
        <v>151</v>
      </c>
      <c r="D34" s="293">
        <v>-4.0632054176072185E-2</v>
      </c>
      <c r="E34" s="274">
        <v>-5.1164479956417153E-2</v>
      </c>
      <c r="F34" s="274">
        <v>-8.7115284298382889E-2</v>
      </c>
      <c r="G34" s="274">
        <v>-1.0527982268661473E-2</v>
      </c>
      <c r="H34" s="274">
        <v>-0.22417973169549055</v>
      </c>
      <c r="I34" s="274">
        <v>-0.21135646687697163</v>
      </c>
      <c r="J34" s="274">
        <v>-4.4816191656340321E-2</v>
      </c>
      <c r="K34" s="288">
        <v>-8.3681444549252082E-2</v>
      </c>
      <c r="L34" s="293">
        <v>-8.8515292687867175E-2</v>
      </c>
      <c r="M34" s="274">
        <v>-6.7713444553483826E-2</v>
      </c>
      <c r="N34" s="274">
        <v>-2.0248203788373664E-2</v>
      </c>
      <c r="O34" s="274">
        <v>1.8518518518518601E-2</v>
      </c>
      <c r="P34" s="302">
        <v>-1.9607843137254943E-2</v>
      </c>
      <c r="Q34" s="306">
        <f>Q29/Q31-1</f>
        <v>-6.504852279818385E-2</v>
      </c>
      <c r="R34" s="164"/>
      <c r="S34" s="152"/>
    </row>
    <row r="35" spans="2:20" ht="15" customHeight="1" thickBot="1">
      <c r="B35" s="458"/>
      <c r="C35" s="311" t="s">
        <v>152</v>
      </c>
      <c r="D35" s="294">
        <v>-0.1177996886351842</v>
      </c>
      <c r="E35" s="275">
        <v>-7.224503384751968E-2</v>
      </c>
      <c r="F35" s="275">
        <v>-7.0837573558692135E-2</v>
      </c>
      <c r="G35" s="275">
        <v>-9.8416819935807309E-2</v>
      </c>
      <c r="H35" s="275">
        <v>-0.31222238143000425</v>
      </c>
      <c r="I35" s="275">
        <v>-0.17457697069748246</v>
      </c>
      <c r="J35" s="275">
        <v>-6.5986772353208489E-2</v>
      </c>
      <c r="K35" s="289">
        <v>-0.16743189470462194</v>
      </c>
      <c r="L35" s="294">
        <v>-8.2942734868555079E-2</v>
      </c>
      <c r="M35" s="275">
        <v>-0.12219912219912221</v>
      </c>
      <c r="N35" s="275">
        <v>7.1046054980364204E-2</v>
      </c>
      <c r="O35" s="275">
        <v>1.6635859519408491E-2</v>
      </c>
      <c r="P35" s="303">
        <v>6.3829787234042534E-2</v>
      </c>
      <c r="Q35" s="307">
        <f>Q29/Q32-1</f>
        <v>-9.9617155971382543E-2</v>
      </c>
      <c r="R35" s="298"/>
      <c r="S35" s="152"/>
    </row>
    <row r="36" spans="2:20" ht="18.649999999999999" customHeight="1">
      <c r="B36" s="455" t="s">
        <v>87</v>
      </c>
      <c r="C36" s="353" t="s">
        <v>141</v>
      </c>
      <c r="D36" s="354">
        <v>140</v>
      </c>
      <c r="E36" s="355">
        <v>1200</v>
      </c>
      <c r="F36" s="355">
        <v>2000</v>
      </c>
      <c r="G36" s="355">
        <v>2000</v>
      </c>
      <c r="H36" s="355">
        <v>800</v>
      </c>
      <c r="I36" s="355">
        <v>0</v>
      </c>
      <c r="J36" s="355">
        <v>0</v>
      </c>
      <c r="K36" s="356">
        <v>1000</v>
      </c>
      <c r="L36" s="357">
        <v>960</v>
      </c>
      <c r="M36" s="358">
        <v>450</v>
      </c>
      <c r="N36" s="358">
        <v>190</v>
      </c>
      <c r="O36" s="358">
        <v>760</v>
      </c>
      <c r="P36" s="359">
        <v>25</v>
      </c>
      <c r="Q36" s="360">
        <f>SUM(D36:P36)</f>
        <v>9525</v>
      </c>
      <c r="R36" s="290"/>
      <c r="S36" s="152"/>
      <c r="T36" s="158"/>
    </row>
    <row r="37" spans="2:20" ht="14">
      <c r="B37" s="456"/>
      <c r="C37" s="308" t="s">
        <v>132</v>
      </c>
      <c r="D37" s="312">
        <v>260</v>
      </c>
      <c r="E37" s="272">
        <v>1310</v>
      </c>
      <c r="F37" s="272">
        <v>2705</v>
      </c>
      <c r="G37" s="272">
        <v>4620</v>
      </c>
      <c r="H37" s="272">
        <v>1460</v>
      </c>
      <c r="I37" s="272">
        <v>175</v>
      </c>
      <c r="J37" s="272">
        <v>1780</v>
      </c>
      <c r="K37" s="287">
        <v>1495</v>
      </c>
      <c r="L37" s="292">
        <v>955</v>
      </c>
      <c r="M37" s="273">
        <v>470</v>
      </c>
      <c r="N37" s="273">
        <v>185</v>
      </c>
      <c r="O37" s="273">
        <v>760</v>
      </c>
      <c r="P37" s="301">
        <v>25</v>
      </c>
      <c r="Q37" s="305">
        <f t="shared" ref="Q37:Q39" si="3">SUM(D37:P37)</f>
        <v>16200</v>
      </c>
      <c r="R37" s="298"/>
      <c r="S37" s="152"/>
      <c r="T37" s="158"/>
    </row>
    <row r="38" spans="2:20" ht="14">
      <c r="B38" s="456"/>
      <c r="C38" s="309" t="s">
        <v>130</v>
      </c>
      <c r="D38" s="312">
        <v>248</v>
      </c>
      <c r="E38" s="272">
        <v>1178</v>
      </c>
      <c r="F38" s="272">
        <v>2182</v>
      </c>
      <c r="G38" s="272">
        <v>3046</v>
      </c>
      <c r="H38" s="272">
        <v>833</v>
      </c>
      <c r="I38" s="272">
        <v>115</v>
      </c>
      <c r="J38" s="272">
        <v>1344</v>
      </c>
      <c r="K38" s="287">
        <v>1164</v>
      </c>
      <c r="L38" s="292">
        <v>906</v>
      </c>
      <c r="M38" s="273">
        <v>614</v>
      </c>
      <c r="N38" s="273">
        <v>262</v>
      </c>
      <c r="O38" s="273">
        <v>727</v>
      </c>
      <c r="P38" s="301">
        <v>24</v>
      </c>
      <c r="Q38" s="305">
        <f t="shared" si="3"/>
        <v>12643</v>
      </c>
      <c r="R38" s="298"/>
      <c r="S38" s="152"/>
      <c r="T38" s="158"/>
    </row>
    <row r="39" spans="2:20" ht="14">
      <c r="B39" s="456"/>
      <c r="C39" s="309" t="s">
        <v>131</v>
      </c>
      <c r="D39" s="312">
        <v>180.5</v>
      </c>
      <c r="E39" s="272">
        <v>1219</v>
      </c>
      <c r="F39" s="272">
        <v>1500.5</v>
      </c>
      <c r="G39" s="272">
        <v>2263</v>
      </c>
      <c r="H39" s="272">
        <v>686</v>
      </c>
      <c r="I39" s="272">
        <v>73.5</v>
      </c>
      <c r="J39" s="272">
        <v>993.5</v>
      </c>
      <c r="K39" s="287">
        <v>770.5</v>
      </c>
      <c r="L39" s="292">
        <v>607.5</v>
      </c>
      <c r="M39" s="273">
        <v>560.5</v>
      </c>
      <c r="N39" s="273">
        <v>231.5</v>
      </c>
      <c r="O39" s="273">
        <v>813.5</v>
      </c>
      <c r="P39" s="301">
        <v>25</v>
      </c>
      <c r="Q39" s="305">
        <f t="shared" si="3"/>
        <v>9924.5</v>
      </c>
      <c r="R39" s="298"/>
      <c r="S39" s="152"/>
      <c r="T39" s="158"/>
    </row>
    <row r="40" spans="2:20" ht="14">
      <c r="B40" s="456"/>
      <c r="C40" s="310" t="s">
        <v>102</v>
      </c>
      <c r="D40" s="293">
        <v>-0.46153846153846156</v>
      </c>
      <c r="E40" s="274">
        <v>-8.3969465648854991E-2</v>
      </c>
      <c r="F40" s="274">
        <v>-0.26062846580406651</v>
      </c>
      <c r="G40" s="274">
        <v>-0.5670995670995671</v>
      </c>
      <c r="H40" s="274">
        <v>-0.45205479452054798</v>
      </c>
      <c r="I40" s="274">
        <v>-1</v>
      </c>
      <c r="J40" s="274">
        <v>-1</v>
      </c>
      <c r="K40" s="288">
        <v>-0.33110367892976589</v>
      </c>
      <c r="L40" s="293">
        <v>5.2356020942407877E-3</v>
      </c>
      <c r="M40" s="274">
        <v>-4.2553191489361653E-2</v>
      </c>
      <c r="N40" s="274">
        <v>2.7027027027026973E-2</v>
      </c>
      <c r="O40" s="274">
        <v>0</v>
      </c>
      <c r="P40" s="302">
        <v>0</v>
      </c>
      <c r="Q40" s="306">
        <f>Q36/Q37-1</f>
        <v>-0.41203703703703709</v>
      </c>
      <c r="R40" s="298"/>
      <c r="S40" s="152"/>
      <c r="T40" s="158"/>
    </row>
    <row r="41" spans="2:20" ht="22" customHeight="1">
      <c r="B41" s="456"/>
      <c r="C41" s="310" t="s">
        <v>151</v>
      </c>
      <c r="D41" s="293">
        <v>-0.43548387096774188</v>
      </c>
      <c r="E41" s="274">
        <v>1.8675721561969505E-2</v>
      </c>
      <c r="F41" s="274">
        <v>-8.3409715857011957E-2</v>
      </c>
      <c r="G41" s="274">
        <v>-0.34340118187787261</v>
      </c>
      <c r="H41" s="274">
        <v>-3.9615846338535432E-2</v>
      </c>
      <c r="I41" s="274">
        <v>-1</v>
      </c>
      <c r="J41" s="274">
        <v>-1</v>
      </c>
      <c r="K41" s="288">
        <v>-0.14089347079037806</v>
      </c>
      <c r="L41" s="293">
        <v>5.9602649006622599E-2</v>
      </c>
      <c r="M41" s="274">
        <v>-0.26710097719869708</v>
      </c>
      <c r="N41" s="274">
        <v>-0.27480916030534353</v>
      </c>
      <c r="O41" s="274">
        <v>4.5392022008253097E-2</v>
      </c>
      <c r="P41" s="302">
        <v>4.1666666666666741E-2</v>
      </c>
      <c r="Q41" s="306">
        <f>Q36/Q38-1</f>
        <v>-0.24661868227477657</v>
      </c>
      <c r="R41" s="290"/>
      <c r="S41" s="152"/>
    </row>
    <row r="42" spans="2:20" ht="17.5" customHeight="1" thickBot="1">
      <c r="B42" s="458"/>
      <c r="C42" s="311" t="s">
        <v>152</v>
      </c>
      <c r="D42" s="294">
        <v>-0.22437673130193903</v>
      </c>
      <c r="E42" s="275">
        <v>-1.5586546349466768E-2</v>
      </c>
      <c r="F42" s="275">
        <v>0.33288903698767069</v>
      </c>
      <c r="G42" s="275">
        <v>-0.11621741051701284</v>
      </c>
      <c r="H42" s="275">
        <v>0.16618075801749277</v>
      </c>
      <c r="I42" s="275">
        <v>-1</v>
      </c>
      <c r="J42" s="275">
        <v>-1</v>
      </c>
      <c r="K42" s="289">
        <v>0.29785853341985713</v>
      </c>
      <c r="L42" s="294">
        <v>0.58024691358024683</v>
      </c>
      <c r="M42" s="275">
        <v>-0.19714540588760032</v>
      </c>
      <c r="N42" s="275">
        <v>-0.17926565874730016</v>
      </c>
      <c r="O42" s="275">
        <v>-6.5765212046711707E-2</v>
      </c>
      <c r="P42" s="303">
        <v>0</v>
      </c>
      <c r="Q42" s="307">
        <f>Q36/Q39-1</f>
        <v>-4.0253917073908019E-2</v>
      </c>
      <c r="R42" s="299"/>
      <c r="S42" s="152"/>
    </row>
    <row r="43" spans="2:20" ht="18.649999999999999" customHeight="1">
      <c r="B43" s="455" t="s">
        <v>89</v>
      </c>
      <c r="C43" s="353" t="s">
        <v>141</v>
      </c>
      <c r="D43" s="420"/>
      <c r="E43" s="421"/>
      <c r="F43" s="421"/>
      <c r="G43" s="421"/>
      <c r="H43" s="421"/>
      <c r="I43" s="421"/>
      <c r="J43" s="421"/>
      <c r="K43" s="422"/>
      <c r="L43" s="420"/>
      <c r="M43" s="421"/>
      <c r="N43" s="421"/>
      <c r="O43" s="421"/>
      <c r="P43" s="423"/>
      <c r="Q43" s="424"/>
      <c r="R43" s="299"/>
      <c r="S43" s="152"/>
      <c r="T43" s="158"/>
    </row>
    <row r="44" spans="2:20" ht="15" customHeight="1">
      <c r="B44" s="456"/>
      <c r="C44" s="308" t="s">
        <v>132</v>
      </c>
      <c r="D44" s="312">
        <v>2146</v>
      </c>
      <c r="E44" s="272">
        <v>550</v>
      </c>
      <c r="F44" s="272">
        <v>12650</v>
      </c>
      <c r="G44" s="272">
        <v>32275</v>
      </c>
      <c r="H44" s="272">
        <v>1445</v>
      </c>
      <c r="I44" s="272">
        <v>15560</v>
      </c>
      <c r="J44" s="272">
        <v>5235</v>
      </c>
      <c r="K44" s="287">
        <v>12152</v>
      </c>
      <c r="L44" s="292">
        <v>225</v>
      </c>
      <c r="M44" s="273">
        <v>235</v>
      </c>
      <c r="N44" s="273">
        <v>55</v>
      </c>
      <c r="O44" s="273">
        <v>0</v>
      </c>
      <c r="P44" s="301">
        <v>20</v>
      </c>
      <c r="Q44" s="305">
        <f t="shared" ref="Q44:Q46" si="4">SUM(D44:P44)</f>
        <v>82548</v>
      </c>
      <c r="R44" s="290"/>
      <c r="S44" s="152"/>
      <c r="T44" s="158"/>
    </row>
    <row r="45" spans="2:20" ht="15" customHeight="1">
      <c r="B45" s="456"/>
      <c r="C45" s="309" t="s">
        <v>130</v>
      </c>
      <c r="D45" s="312">
        <v>2091</v>
      </c>
      <c r="E45" s="272">
        <v>278.60000000000002</v>
      </c>
      <c r="F45" s="272">
        <v>11993.6</v>
      </c>
      <c r="G45" s="272">
        <v>28304.799999999999</v>
      </c>
      <c r="H45" s="272">
        <v>1220.5999999999999</v>
      </c>
      <c r="I45" s="272">
        <v>16199</v>
      </c>
      <c r="J45" s="272">
        <v>4537.3999999999996</v>
      </c>
      <c r="K45" s="287">
        <v>9899</v>
      </c>
      <c r="L45" s="292">
        <v>269.8</v>
      </c>
      <c r="M45" s="273">
        <v>264.8</v>
      </c>
      <c r="N45" s="273">
        <v>68.400000000000006</v>
      </c>
      <c r="O45" s="273">
        <v>0</v>
      </c>
      <c r="P45" s="301">
        <v>33.799999999999997</v>
      </c>
      <c r="Q45" s="305">
        <f t="shared" si="4"/>
        <v>75160.800000000003</v>
      </c>
      <c r="R45" s="290"/>
      <c r="S45" s="152"/>
      <c r="T45" s="158"/>
    </row>
    <row r="46" spans="2:20" ht="15" customHeight="1">
      <c r="B46" s="456"/>
      <c r="C46" s="309" t="s">
        <v>131</v>
      </c>
      <c r="D46" s="312">
        <v>2663.6</v>
      </c>
      <c r="E46" s="272">
        <v>265.5</v>
      </c>
      <c r="F46" s="272">
        <v>13458.6</v>
      </c>
      <c r="G46" s="272">
        <v>30501.3</v>
      </c>
      <c r="H46" s="272">
        <v>1438.5</v>
      </c>
      <c r="I46" s="272">
        <v>17842.900000000001</v>
      </c>
      <c r="J46" s="272">
        <v>5053</v>
      </c>
      <c r="K46" s="287">
        <v>10083.1</v>
      </c>
      <c r="L46" s="292">
        <v>362</v>
      </c>
      <c r="M46" s="273">
        <v>295.89999999999998</v>
      </c>
      <c r="N46" s="273">
        <v>90.8</v>
      </c>
      <c r="O46" s="273">
        <v>0</v>
      </c>
      <c r="P46" s="301">
        <v>31.6</v>
      </c>
      <c r="Q46" s="305">
        <f t="shared" si="4"/>
        <v>82086.8</v>
      </c>
      <c r="R46" s="290"/>
      <c r="S46" s="152"/>
      <c r="T46" s="158"/>
    </row>
    <row r="47" spans="2:20" ht="15" customHeight="1">
      <c r="B47" s="456"/>
      <c r="C47" s="310" t="s">
        <v>102</v>
      </c>
      <c r="D47" s="314">
        <v>-1</v>
      </c>
      <c r="E47" s="315">
        <v>-1</v>
      </c>
      <c r="F47" s="315">
        <v>-1</v>
      </c>
      <c r="G47" s="315">
        <v>-1</v>
      </c>
      <c r="H47" s="315">
        <v>-1</v>
      </c>
      <c r="I47" s="315">
        <v>-1</v>
      </c>
      <c r="J47" s="315">
        <v>-1</v>
      </c>
      <c r="K47" s="316">
        <v>-1</v>
      </c>
      <c r="L47" s="314">
        <v>-1</v>
      </c>
      <c r="M47" s="315">
        <v>-1</v>
      </c>
      <c r="N47" s="315">
        <v>-1</v>
      </c>
      <c r="O47" s="315">
        <v>0</v>
      </c>
      <c r="P47" s="317">
        <v>-1</v>
      </c>
      <c r="Q47" s="318"/>
      <c r="R47" s="290"/>
      <c r="S47" s="152"/>
      <c r="T47" s="158"/>
    </row>
    <row r="48" spans="2:20" ht="15" customHeight="1">
      <c r="B48" s="456"/>
      <c r="C48" s="310" t="s">
        <v>128</v>
      </c>
      <c r="D48" s="314">
        <v>-1</v>
      </c>
      <c r="E48" s="315">
        <v>-1</v>
      </c>
      <c r="F48" s="315">
        <v>-1</v>
      </c>
      <c r="G48" s="315">
        <v>-1</v>
      </c>
      <c r="H48" s="315">
        <v>-1</v>
      </c>
      <c r="I48" s="315">
        <v>-1</v>
      </c>
      <c r="J48" s="315">
        <v>-1</v>
      </c>
      <c r="K48" s="316">
        <v>-1</v>
      </c>
      <c r="L48" s="314">
        <v>-1</v>
      </c>
      <c r="M48" s="315">
        <v>-1</v>
      </c>
      <c r="N48" s="315">
        <v>-1</v>
      </c>
      <c r="O48" s="315">
        <v>0</v>
      </c>
      <c r="P48" s="317">
        <v>-1</v>
      </c>
      <c r="Q48" s="318"/>
      <c r="R48" s="164"/>
      <c r="S48" s="152"/>
    </row>
    <row r="49" spans="2:20" ht="15" customHeight="1" thickBot="1">
      <c r="B49" s="458"/>
      <c r="C49" s="311" t="s">
        <v>129</v>
      </c>
      <c r="D49" s="361">
        <v>-1</v>
      </c>
      <c r="E49" s="362">
        <v>-1</v>
      </c>
      <c r="F49" s="362">
        <v>-1</v>
      </c>
      <c r="G49" s="362">
        <v>-1</v>
      </c>
      <c r="H49" s="362">
        <v>-1</v>
      </c>
      <c r="I49" s="362">
        <v>-1</v>
      </c>
      <c r="J49" s="362">
        <v>-1</v>
      </c>
      <c r="K49" s="363">
        <v>-1</v>
      </c>
      <c r="L49" s="361">
        <v>-1</v>
      </c>
      <c r="M49" s="362">
        <v>-1</v>
      </c>
      <c r="N49" s="362">
        <v>-1</v>
      </c>
      <c r="O49" s="362">
        <v>0</v>
      </c>
      <c r="P49" s="364">
        <v>-1</v>
      </c>
      <c r="Q49" s="365"/>
      <c r="R49" s="299"/>
      <c r="S49" s="152"/>
    </row>
    <row r="50" spans="2:20" ht="13.5" customHeight="1">
      <c r="B50" s="455" t="s">
        <v>90</v>
      </c>
      <c r="C50" s="353" t="s">
        <v>141</v>
      </c>
      <c r="D50" s="420"/>
      <c r="E50" s="421"/>
      <c r="F50" s="421"/>
      <c r="G50" s="421"/>
      <c r="H50" s="421"/>
      <c r="I50" s="421"/>
      <c r="J50" s="421"/>
      <c r="K50" s="422"/>
      <c r="L50" s="420"/>
      <c r="M50" s="421"/>
      <c r="N50" s="421"/>
      <c r="O50" s="421"/>
      <c r="P50" s="423"/>
      <c r="Q50" s="424"/>
      <c r="R50" s="290"/>
      <c r="S50" s="152"/>
      <c r="T50" s="158"/>
    </row>
    <row r="51" spans="2:20" ht="14.5" customHeight="1">
      <c r="B51" s="456"/>
      <c r="C51" s="308" t="s">
        <v>132</v>
      </c>
      <c r="D51" s="312">
        <v>1404</v>
      </c>
      <c r="E51" s="272">
        <v>720</v>
      </c>
      <c r="F51" s="272">
        <v>11655</v>
      </c>
      <c r="G51" s="272">
        <v>13010</v>
      </c>
      <c r="H51" s="272">
        <v>1045</v>
      </c>
      <c r="I51" s="272">
        <v>12370</v>
      </c>
      <c r="J51" s="272">
        <v>4415</v>
      </c>
      <c r="K51" s="287">
        <v>4473</v>
      </c>
      <c r="L51" s="292">
        <v>465</v>
      </c>
      <c r="M51" s="273">
        <v>60</v>
      </c>
      <c r="N51" s="273">
        <v>10</v>
      </c>
      <c r="O51" s="273">
        <v>0</v>
      </c>
      <c r="P51" s="301">
        <v>0</v>
      </c>
      <c r="Q51" s="305">
        <f t="shared" ref="Q51:Q53" si="5">SUM(D51:P51)</f>
        <v>49627</v>
      </c>
      <c r="R51" s="299"/>
      <c r="S51" s="152"/>
      <c r="T51" s="158"/>
    </row>
    <row r="52" spans="2:20" ht="14.5" customHeight="1">
      <c r="B52" s="456"/>
      <c r="C52" s="309" t="s">
        <v>130</v>
      </c>
      <c r="D52" s="312">
        <v>1661</v>
      </c>
      <c r="E52" s="272">
        <v>597</v>
      </c>
      <c r="F52" s="272">
        <v>11538.8</v>
      </c>
      <c r="G52" s="272">
        <v>12139.6</v>
      </c>
      <c r="H52" s="272">
        <v>1125.2</v>
      </c>
      <c r="I52" s="272">
        <v>12895.2</v>
      </c>
      <c r="J52" s="272">
        <v>4243.8</v>
      </c>
      <c r="K52" s="287">
        <v>4129.3999999999996</v>
      </c>
      <c r="L52" s="292">
        <v>489.4</v>
      </c>
      <c r="M52" s="273">
        <v>74.400000000000006</v>
      </c>
      <c r="N52" s="273">
        <v>11.8</v>
      </c>
      <c r="O52" s="273">
        <v>0</v>
      </c>
      <c r="P52" s="301">
        <v>3.4</v>
      </c>
      <c r="Q52" s="305">
        <f t="shared" si="5"/>
        <v>48909.000000000015</v>
      </c>
      <c r="R52" s="299"/>
      <c r="S52" s="152"/>
      <c r="T52" s="158"/>
    </row>
    <row r="53" spans="2:20" ht="14.5" customHeight="1">
      <c r="B53" s="456"/>
      <c r="C53" s="309" t="s">
        <v>131</v>
      </c>
      <c r="D53" s="312">
        <v>1635.4</v>
      </c>
      <c r="E53" s="272">
        <v>567.6</v>
      </c>
      <c r="F53" s="272">
        <v>10562.2</v>
      </c>
      <c r="G53" s="272">
        <v>12156.2</v>
      </c>
      <c r="H53" s="272">
        <v>1259.7</v>
      </c>
      <c r="I53" s="272">
        <v>13546.9</v>
      </c>
      <c r="J53" s="272">
        <v>2796.4</v>
      </c>
      <c r="K53" s="287">
        <v>3666</v>
      </c>
      <c r="L53" s="292">
        <v>471.1</v>
      </c>
      <c r="M53" s="273">
        <v>88.1</v>
      </c>
      <c r="N53" s="273">
        <v>12.7</v>
      </c>
      <c r="O53" s="273">
        <v>0</v>
      </c>
      <c r="P53" s="301">
        <v>2.4</v>
      </c>
      <c r="Q53" s="305">
        <f t="shared" si="5"/>
        <v>46764.7</v>
      </c>
      <c r="R53" s="299"/>
      <c r="S53" s="152"/>
      <c r="T53" s="158"/>
    </row>
    <row r="54" spans="2:20" ht="14.5" customHeight="1">
      <c r="B54" s="456"/>
      <c r="C54" s="310" t="s">
        <v>102</v>
      </c>
      <c r="D54" s="314">
        <v>-1</v>
      </c>
      <c r="E54" s="315">
        <v>-1</v>
      </c>
      <c r="F54" s="315">
        <v>-1</v>
      </c>
      <c r="G54" s="315">
        <v>-1</v>
      </c>
      <c r="H54" s="315">
        <v>-1</v>
      </c>
      <c r="I54" s="315">
        <v>-1</v>
      </c>
      <c r="J54" s="315">
        <v>-1</v>
      </c>
      <c r="K54" s="316">
        <v>-1</v>
      </c>
      <c r="L54" s="314">
        <v>-1</v>
      </c>
      <c r="M54" s="315">
        <v>-1</v>
      </c>
      <c r="N54" s="315">
        <v>-1</v>
      </c>
      <c r="O54" s="315">
        <v>0</v>
      </c>
      <c r="P54" s="317">
        <v>0</v>
      </c>
      <c r="Q54" s="318"/>
      <c r="R54" s="299"/>
      <c r="S54" s="152"/>
      <c r="T54" s="158"/>
    </row>
    <row r="55" spans="2:20" ht="14.5" customHeight="1">
      <c r="B55" s="456"/>
      <c r="C55" s="310" t="s">
        <v>151</v>
      </c>
      <c r="D55" s="314">
        <v>-1</v>
      </c>
      <c r="E55" s="315">
        <v>-1</v>
      </c>
      <c r="F55" s="315">
        <v>-1</v>
      </c>
      <c r="G55" s="315">
        <v>-1</v>
      </c>
      <c r="H55" s="315">
        <v>-1</v>
      </c>
      <c r="I55" s="315">
        <v>-1</v>
      </c>
      <c r="J55" s="315">
        <v>-1</v>
      </c>
      <c r="K55" s="316">
        <v>-1</v>
      </c>
      <c r="L55" s="314">
        <v>-1</v>
      </c>
      <c r="M55" s="315">
        <v>-1</v>
      </c>
      <c r="N55" s="315">
        <v>-1</v>
      </c>
      <c r="O55" s="315">
        <v>0</v>
      </c>
      <c r="P55" s="317">
        <v>-1</v>
      </c>
      <c r="Q55" s="318"/>
      <c r="R55" s="290"/>
      <c r="S55" s="152"/>
    </row>
    <row r="56" spans="2:20" ht="14.5" customHeight="1" thickBot="1">
      <c r="B56" s="458"/>
      <c r="C56" s="311" t="s">
        <v>152</v>
      </c>
      <c r="D56" s="361">
        <v>-1</v>
      </c>
      <c r="E56" s="362">
        <v>-1</v>
      </c>
      <c r="F56" s="362">
        <v>-1</v>
      </c>
      <c r="G56" s="362">
        <v>-1</v>
      </c>
      <c r="H56" s="362">
        <v>-1</v>
      </c>
      <c r="I56" s="362">
        <v>-1</v>
      </c>
      <c r="J56" s="362">
        <v>-1</v>
      </c>
      <c r="K56" s="363">
        <v>-1</v>
      </c>
      <c r="L56" s="361">
        <v>-1</v>
      </c>
      <c r="M56" s="362">
        <v>-1</v>
      </c>
      <c r="N56" s="362">
        <v>-1</v>
      </c>
      <c r="O56" s="362">
        <v>0</v>
      </c>
      <c r="P56" s="364">
        <v>-1</v>
      </c>
      <c r="Q56" s="365"/>
      <c r="R56" s="164"/>
      <c r="S56" s="152"/>
    </row>
    <row r="57" spans="2:20" ht="17.149999999999999" customHeight="1">
      <c r="B57" s="455" t="s">
        <v>127</v>
      </c>
      <c r="C57" s="353" t="s">
        <v>141</v>
      </c>
      <c r="D57" s="420"/>
      <c r="E57" s="421"/>
      <c r="F57" s="421"/>
      <c r="G57" s="421"/>
      <c r="H57" s="421"/>
      <c r="I57" s="421"/>
      <c r="J57" s="421"/>
      <c r="K57" s="422"/>
      <c r="L57" s="420"/>
      <c r="M57" s="421"/>
      <c r="N57" s="421"/>
      <c r="O57" s="421"/>
      <c r="P57" s="423"/>
      <c r="Q57" s="424"/>
      <c r="R57" s="164"/>
      <c r="S57" s="152"/>
      <c r="T57" s="158"/>
    </row>
    <row r="58" spans="2:20" ht="17.149999999999999" customHeight="1">
      <c r="B58" s="456"/>
      <c r="C58" s="308" t="s">
        <v>132</v>
      </c>
      <c r="D58" s="312">
        <v>3550</v>
      </c>
      <c r="E58" s="272">
        <v>1270</v>
      </c>
      <c r="F58" s="272">
        <v>24305</v>
      </c>
      <c r="G58" s="272">
        <v>45285</v>
      </c>
      <c r="H58" s="272">
        <v>2490</v>
      </c>
      <c r="I58" s="272">
        <v>27930</v>
      </c>
      <c r="J58" s="272">
        <v>9650</v>
      </c>
      <c r="K58" s="287">
        <v>16625</v>
      </c>
      <c r="L58" s="292">
        <v>690</v>
      </c>
      <c r="M58" s="273">
        <v>295</v>
      </c>
      <c r="N58" s="273">
        <v>65</v>
      </c>
      <c r="O58" s="273">
        <v>0</v>
      </c>
      <c r="P58" s="301">
        <v>20</v>
      </c>
      <c r="Q58" s="305">
        <f t="shared" ref="Q58:Q60" si="6">SUM(D58:P58)</f>
        <v>132175</v>
      </c>
      <c r="R58" s="164"/>
      <c r="S58" s="152"/>
      <c r="T58" s="158"/>
    </row>
    <row r="59" spans="2:20" ht="17.149999999999999" customHeight="1">
      <c r="B59" s="456"/>
      <c r="C59" s="309" t="s">
        <v>130</v>
      </c>
      <c r="D59" s="312">
        <v>3752</v>
      </c>
      <c r="E59" s="272">
        <v>875.6</v>
      </c>
      <c r="F59" s="272">
        <v>23532.400000000001</v>
      </c>
      <c r="G59" s="272">
        <v>40444.400000000001</v>
      </c>
      <c r="H59" s="272">
        <v>2345.8000000000002</v>
      </c>
      <c r="I59" s="272">
        <v>29094.2</v>
      </c>
      <c r="J59" s="272">
        <v>8781.2000000000007</v>
      </c>
      <c r="K59" s="287">
        <v>14028.4</v>
      </c>
      <c r="L59" s="292">
        <v>759.2</v>
      </c>
      <c r="M59" s="273">
        <v>339.2</v>
      </c>
      <c r="N59" s="273">
        <v>80.2</v>
      </c>
      <c r="O59" s="273">
        <v>0</v>
      </c>
      <c r="P59" s="301">
        <v>37.200000000000003</v>
      </c>
      <c r="Q59" s="305">
        <f t="shared" si="6"/>
        <v>124069.79999999997</v>
      </c>
      <c r="R59" s="164"/>
      <c r="S59" s="152"/>
      <c r="T59" s="158"/>
    </row>
    <row r="60" spans="2:20" ht="17.149999999999999" customHeight="1">
      <c r="B60" s="456"/>
      <c r="C60" s="309" t="s">
        <v>131</v>
      </c>
      <c r="D60" s="312">
        <v>4299</v>
      </c>
      <c r="E60" s="272">
        <v>833.1</v>
      </c>
      <c r="F60" s="272">
        <v>24020.799999999999</v>
      </c>
      <c r="G60" s="272">
        <v>42657.5</v>
      </c>
      <c r="H60" s="272">
        <v>2698.2</v>
      </c>
      <c r="I60" s="272">
        <v>31389.8</v>
      </c>
      <c r="J60" s="272">
        <v>7849.4</v>
      </c>
      <c r="K60" s="287">
        <v>13749.1</v>
      </c>
      <c r="L60" s="292">
        <v>833.1</v>
      </c>
      <c r="M60" s="273">
        <v>384</v>
      </c>
      <c r="N60" s="273">
        <v>103.5</v>
      </c>
      <c r="O60" s="273">
        <v>0</v>
      </c>
      <c r="P60" s="301">
        <v>34</v>
      </c>
      <c r="Q60" s="305">
        <f t="shared" si="6"/>
        <v>128851.5</v>
      </c>
      <c r="R60" s="164"/>
      <c r="S60" s="152"/>
      <c r="T60" s="158"/>
    </row>
    <row r="61" spans="2:20" ht="15" customHeight="1">
      <c r="B61" s="456"/>
      <c r="C61" s="310" t="s">
        <v>102</v>
      </c>
      <c r="D61" s="314">
        <v>-1</v>
      </c>
      <c r="E61" s="315">
        <v>-1</v>
      </c>
      <c r="F61" s="315">
        <v>-1</v>
      </c>
      <c r="G61" s="315">
        <v>-1</v>
      </c>
      <c r="H61" s="315">
        <v>-1</v>
      </c>
      <c r="I61" s="315">
        <v>-1</v>
      </c>
      <c r="J61" s="315">
        <v>-1</v>
      </c>
      <c r="K61" s="316">
        <v>-1</v>
      </c>
      <c r="L61" s="314">
        <v>-1</v>
      </c>
      <c r="M61" s="315">
        <v>-1</v>
      </c>
      <c r="N61" s="315">
        <v>-1</v>
      </c>
      <c r="O61" s="315">
        <v>0</v>
      </c>
      <c r="P61" s="317">
        <v>-1</v>
      </c>
      <c r="Q61" s="318"/>
      <c r="R61" s="298"/>
      <c r="S61" s="152"/>
      <c r="T61" s="158"/>
    </row>
    <row r="62" spans="2:20" ht="15" customHeight="1">
      <c r="B62" s="456"/>
      <c r="C62" s="310" t="s">
        <v>151</v>
      </c>
      <c r="D62" s="314">
        <v>-1</v>
      </c>
      <c r="E62" s="315">
        <v>-1</v>
      </c>
      <c r="F62" s="315">
        <v>-1</v>
      </c>
      <c r="G62" s="315">
        <v>-1</v>
      </c>
      <c r="H62" s="315">
        <v>-1</v>
      </c>
      <c r="I62" s="315">
        <v>-1</v>
      </c>
      <c r="J62" s="315">
        <v>-1</v>
      </c>
      <c r="K62" s="316">
        <v>-1</v>
      </c>
      <c r="L62" s="314">
        <v>-1</v>
      </c>
      <c r="M62" s="315">
        <v>-1</v>
      </c>
      <c r="N62" s="315">
        <v>-1</v>
      </c>
      <c r="O62" s="315">
        <v>0</v>
      </c>
      <c r="P62" s="317">
        <v>-1</v>
      </c>
      <c r="Q62" s="318"/>
      <c r="R62" s="290"/>
      <c r="S62" s="152"/>
    </row>
    <row r="63" spans="2:20" ht="15" customHeight="1" thickBot="1">
      <c r="B63" s="458"/>
      <c r="C63" s="311" t="s">
        <v>152</v>
      </c>
      <c r="D63" s="361">
        <v>-1</v>
      </c>
      <c r="E63" s="362">
        <v>-1</v>
      </c>
      <c r="F63" s="362">
        <v>-1</v>
      </c>
      <c r="G63" s="362">
        <v>-1</v>
      </c>
      <c r="H63" s="362">
        <v>-1</v>
      </c>
      <c r="I63" s="362">
        <v>-1</v>
      </c>
      <c r="J63" s="362">
        <v>-1</v>
      </c>
      <c r="K63" s="363">
        <v>-1</v>
      </c>
      <c r="L63" s="361">
        <v>-1</v>
      </c>
      <c r="M63" s="362">
        <v>-1</v>
      </c>
      <c r="N63" s="362">
        <v>-1</v>
      </c>
      <c r="O63" s="362">
        <v>0</v>
      </c>
      <c r="P63" s="364">
        <v>-1</v>
      </c>
      <c r="Q63" s="365"/>
      <c r="R63" s="298"/>
      <c r="S63" s="152"/>
    </row>
    <row r="64" spans="2:20" ht="13.5" customHeight="1">
      <c r="B64" s="455" t="s">
        <v>91</v>
      </c>
      <c r="C64" s="353" t="s">
        <v>141</v>
      </c>
      <c r="D64" s="420"/>
      <c r="E64" s="421"/>
      <c r="F64" s="421"/>
      <c r="G64" s="421"/>
      <c r="H64" s="421"/>
      <c r="I64" s="421"/>
      <c r="J64" s="421"/>
      <c r="K64" s="422"/>
      <c r="L64" s="420"/>
      <c r="M64" s="421"/>
      <c r="N64" s="421"/>
      <c r="O64" s="421"/>
      <c r="P64" s="423"/>
      <c r="Q64" s="424"/>
      <c r="R64" s="299"/>
      <c r="S64" s="152"/>
      <c r="T64" s="158"/>
    </row>
    <row r="65" spans="2:20" ht="15" customHeight="1">
      <c r="B65" s="456"/>
      <c r="C65" s="308" t="s">
        <v>132</v>
      </c>
      <c r="D65" s="312">
        <v>2830</v>
      </c>
      <c r="E65" s="272">
        <v>300</v>
      </c>
      <c r="F65" s="272">
        <v>1590</v>
      </c>
      <c r="G65" s="272">
        <v>4760</v>
      </c>
      <c r="H65" s="272">
        <v>775</v>
      </c>
      <c r="I65" s="272">
        <v>180</v>
      </c>
      <c r="J65" s="272">
        <v>1670</v>
      </c>
      <c r="K65" s="287">
        <v>3705</v>
      </c>
      <c r="L65" s="292">
        <v>1570</v>
      </c>
      <c r="M65" s="273">
        <v>25</v>
      </c>
      <c r="N65" s="273">
        <v>360</v>
      </c>
      <c r="O65" s="273">
        <v>0</v>
      </c>
      <c r="P65" s="301">
        <v>0</v>
      </c>
      <c r="Q65" s="305">
        <f t="shared" ref="Q65:Q67" si="7">SUM(D65:P65)</f>
        <v>17765</v>
      </c>
      <c r="R65" s="290"/>
      <c r="S65" s="152"/>
      <c r="T65" s="158"/>
    </row>
    <row r="66" spans="2:20" ht="15" customHeight="1">
      <c r="B66" s="456"/>
      <c r="C66" s="309" t="s">
        <v>130</v>
      </c>
      <c r="D66" s="312">
        <v>3788</v>
      </c>
      <c r="E66" s="272">
        <v>418</v>
      </c>
      <c r="F66" s="272">
        <v>2141</v>
      </c>
      <c r="G66" s="272">
        <v>6083</v>
      </c>
      <c r="H66" s="272">
        <v>956</v>
      </c>
      <c r="I66" s="272">
        <v>203</v>
      </c>
      <c r="J66" s="272">
        <v>2104</v>
      </c>
      <c r="K66" s="287">
        <v>4781</v>
      </c>
      <c r="L66" s="292">
        <v>2149.1999999999998</v>
      </c>
      <c r="M66" s="273">
        <v>87</v>
      </c>
      <c r="N66" s="273">
        <v>463</v>
      </c>
      <c r="O66" s="273">
        <v>0</v>
      </c>
      <c r="P66" s="301">
        <v>14</v>
      </c>
      <c r="Q66" s="305">
        <f t="shared" si="7"/>
        <v>23187.200000000001</v>
      </c>
      <c r="R66" s="290"/>
      <c r="S66" s="152"/>
      <c r="T66" s="158"/>
    </row>
    <row r="67" spans="2:20" ht="15" customHeight="1">
      <c r="B67" s="456"/>
      <c r="C67" s="309" t="s">
        <v>131</v>
      </c>
      <c r="D67" s="312">
        <v>3318.8</v>
      </c>
      <c r="E67" s="272">
        <v>407.2</v>
      </c>
      <c r="F67" s="272">
        <v>1896</v>
      </c>
      <c r="G67" s="272">
        <v>5547.8</v>
      </c>
      <c r="H67" s="272">
        <v>845.5</v>
      </c>
      <c r="I67" s="272">
        <v>205.1</v>
      </c>
      <c r="J67" s="272">
        <v>1951.1</v>
      </c>
      <c r="K67" s="287">
        <v>4227.3</v>
      </c>
      <c r="L67" s="292">
        <v>1949.6</v>
      </c>
      <c r="M67" s="273">
        <v>81.7</v>
      </c>
      <c r="N67" s="273">
        <v>435</v>
      </c>
      <c r="O67" s="273">
        <v>0</v>
      </c>
      <c r="P67" s="301">
        <v>8.6</v>
      </c>
      <c r="Q67" s="305">
        <f t="shared" si="7"/>
        <v>20873.699999999997</v>
      </c>
      <c r="R67" s="290"/>
      <c r="S67" s="152"/>
      <c r="T67" s="158"/>
    </row>
    <row r="68" spans="2:20" ht="15" customHeight="1">
      <c r="B68" s="456"/>
      <c r="C68" s="310" t="s">
        <v>102</v>
      </c>
      <c r="D68" s="314">
        <v>-1</v>
      </c>
      <c r="E68" s="315">
        <v>-1</v>
      </c>
      <c r="F68" s="315">
        <v>-1</v>
      </c>
      <c r="G68" s="315">
        <v>-1</v>
      </c>
      <c r="H68" s="315">
        <v>-1</v>
      </c>
      <c r="I68" s="315">
        <v>-1</v>
      </c>
      <c r="J68" s="315">
        <v>-1</v>
      </c>
      <c r="K68" s="316">
        <v>-1</v>
      </c>
      <c r="L68" s="314">
        <v>-1</v>
      </c>
      <c r="M68" s="315">
        <v>-1</v>
      </c>
      <c r="N68" s="315">
        <v>-1</v>
      </c>
      <c r="O68" s="315">
        <v>0</v>
      </c>
      <c r="P68" s="317">
        <v>0</v>
      </c>
      <c r="Q68" s="318"/>
      <c r="R68" s="290"/>
      <c r="S68" s="152"/>
      <c r="T68" s="158"/>
    </row>
    <row r="69" spans="2:20" ht="15" customHeight="1">
      <c r="B69" s="456"/>
      <c r="C69" s="310" t="s">
        <v>151</v>
      </c>
      <c r="D69" s="314">
        <v>-1</v>
      </c>
      <c r="E69" s="315">
        <v>-1</v>
      </c>
      <c r="F69" s="315">
        <v>-1</v>
      </c>
      <c r="G69" s="315">
        <v>-1</v>
      </c>
      <c r="H69" s="315">
        <v>-1</v>
      </c>
      <c r="I69" s="315">
        <v>-1</v>
      </c>
      <c r="J69" s="315">
        <v>-1</v>
      </c>
      <c r="K69" s="316">
        <v>-1</v>
      </c>
      <c r="L69" s="314">
        <v>-1</v>
      </c>
      <c r="M69" s="315">
        <v>-1</v>
      </c>
      <c r="N69" s="315">
        <v>-1</v>
      </c>
      <c r="O69" s="315">
        <v>0</v>
      </c>
      <c r="P69" s="317">
        <v>-1</v>
      </c>
      <c r="Q69" s="318"/>
      <c r="R69" s="291"/>
      <c r="S69" s="152"/>
    </row>
    <row r="70" spans="2:20" ht="15" customHeight="1" thickBot="1">
      <c r="B70" s="458"/>
      <c r="C70" s="311" t="s">
        <v>152</v>
      </c>
      <c r="D70" s="361">
        <v>-1</v>
      </c>
      <c r="E70" s="362">
        <v>-1</v>
      </c>
      <c r="F70" s="362">
        <v>-1</v>
      </c>
      <c r="G70" s="362">
        <v>-1</v>
      </c>
      <c r="H70" s="362">
        <v>-1</v>
      </c>
      <c r="I70" s="362">
        <v>-1</v>
      </c>
      <c r="J70" s="362">
        <v>-1</v>
      </c>
      <c r="K70" s="363">
        <v>-1</v>
      </c>
      <c r="L70" s="361">
        <v>-1</v>
      </c>
      <c r="M70" s="362">
        <v>-1</v>
      </c>
      <c r="N70" s="362">
        <v>-1</v>
      </c>
      <c r="O70" s="362">
        <v>0</v>
      </c>
      <c r="P70" s="364">
        <v>-1</v>
      </c>
      <c r="Q70" s="365"/>
      <c r="R70" s="300"/>
      <c r="S70" s="152"/>
    </row>
    <row r="71" spans="2:20" ht="15" customHeight="1">
      <c r="B71" s="455" t="s">
        <v>92</v>
      </c>
      <c r="C71" s="353" t="s">
        <v>141</v>
      </c>
      <c r="D71" s="420"/>
      <c r="E71" s="421"/>
      <c r="F71" s="421"/>
      <c r="G71" s="421"/>
      <c r="H71" s="421"/>
      <c r="I71" s="421"/>
      <c r="J71" s="421"/>
      <c r="K71" s="422"/>
      <c r="L71" s="420"/>
      <c r="M71" s="421"/>
      <c r="N71" s="421"/>
      <c r="O71" s="421"/>
      <c r="P71" s="423"/>
      <c r="Q71" s="424"/>
      <c r="R71" s="177"/>
      <c r="S71" s="152"/>
      <c r="T71" s="158"/>
    </row>
    <row r="72" spans="2:20" ht="15" customHeight="1">
      <c r="B72" s="456"/>
      <c r="C72" s="308" t="s">
        <v>132</v>
      </c>
      <c r="D72" s="312">
        <v>770</v>
      </c>
      <c r="E72" s="272">
        <v>95</v>
      </c>
      <c r="F72" s="272">
        <v>8835</v>
      </c>
      <c r="G72" s="272">
        <v>11075</v>
      </c>
      <c r="H72" s="272">
        <v>2000</v>
      </c>
      <c r="I72" s="272">
        <v>295</v>
      </c>
      <c r="J72" s="272">
        <v>4800</v>
      </c>
      <c r="K72" s="287">
        <v>8540</v>
      </c>
      <c r="L72" s="292">
        <v>1555</v>
      </c>
      <c r="M72" s="273">
        <v>290</v>
      </c>
      <c r="N72" s="273">
        <v>295</v>
      </c>
      <c r="O72" s="273">
        <v>0</v>
      </c>
      <c r="P72" s="301">
        <v>0</v>
      </c>
      <c r="Q72" s="305">
        <f t="shared" ref="Q72:Q74" si="8">SUM(D72:P72)</f>
        <v>38550</v>
      </c>
      <c r="R72" s="144"/>
      <c r="S72" s="152"/>
      <c r="T72" s="158"/>
    </row>
    <row r="73" spans="2:20" ht="15" customHeight="1">
      <c r="B73" s="456"/>
      <c r="C73" s="309" t="s">
        <v>130</v>
      </c>
      <c r="D73" s="312">
        <v>547</v>
      </c>
      <c r="E73" s="272">
        <v>105.8</v>
      </c>
      <c r="F73" s="272">
        <v>6579</v>
      </c>
      <c r="G73" s="272">
        <v>6051.2</v>
      </c>
      <c r="H73" s="272">
        <v>1052.4000000000001</v>
      </c>
      <c r="I73" s="272">
        <v>183.8</v>
      </c>
      <c r="J73" s="272">
        <v>3649.8</v>
      </c>
      <c r="K73" s="287">
        <v>5511.6</v>
      </c>
      <c r="L73" s="292">
        <v>1358.8</v>
      </c>
      <c r="M73" s="273">
        <v>341.2</v>
      </c>
      <c r="N73" s="273">
        <v>272.8</v>
      </c>
      <c r="O73" s="273">
        <v>10.199999999999999</v>
      </c>
      <c r="P73" s="301">
        <v>0.8</v>
      </c>
      <c r="Q73" s="305">
        <f t="shared" si="8"/>
        <v>25664.399999999998</v>
      </c>
      <c r="R73" s="144"/>
      <c r="S73" s="152"/>
      <c r="T73" s="158"/>
    </row>
    <row r="74" spans="2:20" ht="15" customHeight="1">
      <c r="B74" s="456"/>
      <c r="C74" s="309" t="s">
        <v>131</v>
      </c>
      <c r="D74" s="312">
        <v>573.29999999999995</v>
      </c>
      <c r="E74" s="272">
        <v>97.7</v>
      </c>
      <c r="F74" s="272">
        <v>6257.5</v>
      </c>
      <c r="G74" s="272">
        <v>5034.2</v>
      </c>
      <c r="H74" s="272">
        <v>848.6</v>
      </c>
      <c r="I74" s="272">
        <v>172.6</v>
      </c>
      <c r="J74" s="272">
        <v>3351</v>
      </c>
      <c r="K74" s="287">
        <v>4257.5</v>
      </c>
      <c r="L74" s="292">
        <v>1485.9</v>
      </c>
      <c r="M74" s="273">
        <v>380.7</v>
      </c>
      <c r="N74" s="273">
        <v>230.9</v>
      </c>
      <c r="O74" s="273">
        <v>6.6</v>
      </c>
      <c r="P74" s="301">
        <v>1.1000000000000001</v>
      </c>
      <c r="Q74" s="305">
        <f t="shared" si="8"/>
        <v>22697.600000000002</v>
      </c>
      <c r="R74" s="144"/>
      <c r="S74" s="152"/>
      <c r="T74" s="158"/>
    </row>
    <row r="75" spans="2:20" ht="15" customHeight="1">
      <c r="B75" s="456"/>
      <c r="C75" s="310" t="s">
        <v>102</v>
      </c>
      <c r="D75" s="314">
        <v>-1</v>
      </c>
      <c r="E75" s="315">
        <v>-1</v>
      </c>
      <c r="F75" s="315">
        <v>-1</v>
      </c>
      <c r="G75" s="315">
        <v>-1</v>
      </c>
      <c r="H75" s="315">
        <v>-1</v>
      </c>
      <c r="I75" s="315">
        <v>-1</v>
      </c>
      <c r="J75" s="315">
        <v>-1</v>
      </c>
      <c r="K75" s="316">
        <v>-1</v>
      </c>
      <c r="L75" s="314">
        <v>-1</v>
      </c>
      <c r="M75" s="315">
        <v>-1</v>
      </c>
      <c r="N75" s="315">
        <v>-1</v>
      </c>
      <c r="O75" s="315">
        <v>0</v>
      </c>
      <c r="P75" s="317">
        <v>0</v>
      </c>
      <c r="Q75" s="318"/>
      <c r="R75" s="144"/>
      <c r="S75" s="152"/>
      <c r="T75" s="158"/>
    </row>
    <row r="76" spans="2:20" ht="15" customHeight="1">
      <c r="B76" s="456"/>
      <c r="C76" s="310" t="s">
        <v>151</v>
      </c>
      <c r="D76" s="314">
        <v>-1</v>
      </c>
      <c r="E76" s="315">
        <v>-1</v>
      </c>
      <c r="F76" s="315">
        <v>-1</v>
      </c>
      <c r="G76" s="315">
        <v>-1</v>
      </c>
      <c r="H76" s="315">
        <v>-1</v>
      </c>
      <c r="I76" s="315">
        <v>-1</v>
      </c>
      <c r="J76" s="315">
        <v>-1</v>
      </c>
      <c r="K76" s="316">
        <v>-1</v>
      </c>
      <c r="L76" s="314">
        <v>-1</v>
      </c>
      <c r="M76" s="315">
        <v>-1</v>
      </c>
      <c r="N76" s="315">
        <v>-1</v>
      </c>
      <c r="O76" s="315">
        <v>-1</v>
      </c>
      <c r="P76" s="317">
        <v>-1</v>
      </c>
      <c r="Q76" s="318"/>
      <c r="R76" s="144"/>
      <c r="S76" s="152"/>
    </row>
    <row r="77" spans="2:20" ht="15" customHeight="1" thickBot="1">
      <c r="B77" s="458"/>
      <c r="C77" s="311" t="s">
        <v>152</v>
      </c>
      <c r="D77" s="361">
        <v>-1</v>
      </c>
      <c r="E77" s="362">
        <v>-1</v>
      </c>
      <c r="F77" s="362">
        <v>-1</v>
      </c>
      <c r="G77" s="362">
        <v>-1</v>
      </c>
      <c r="H77" s="362">
        <v>-1</v>
      </c>
      <c r="I77" s="362">
        <v>-1</v>
      </c>
      <c r="J77" s="362">
        <v>-1</v>
      </c>
      <c r="K77" s="363">
        <v>-1</v>
      </c>
      <c r="L77" s="361">
        <v>-1</v>
      </c>
      <c r="M77" s="362">
        <v>-1</v>
      </c>
      <c r="N77" s="362">
        <v>-1</v>
      </c>
      <c r="O77" s="362">
        <v>-1</v>
      </c>
      <c r="P77" s="364">
        <v>-1</v>
      </c>
      <c r="Q77" s="365"/>
      <c r="R77" s="144"/>
      <c r="S77" s="152"/>
    </row>
    <row r="78" spans="2:20" ht="15" customHeight="1">
      <c r="B78" s="455" t="s">
        <v>103</v>
      </c>
      <c r="C78" s="353" t="s">
        <v>141</v>
      </c>
      <c r="D78" s="354">
        <v>1750</v>
      </c>
      <c r="E78" s="355">
        <v>2500</v>
      </c>
      <c r="F78" s="355">
        <v>12000</v>
      </c>
      <c r="G78" s="355">
        <v>8000</v>
      </c>
      <c r="H78" s="355">
        <v>460</v>
      </c>
      <c r="I78" s="355">
        <v>1000</v>
      </c>
      <c r="J78" s="355">
        <v>7000</v>
      </c>
      <c r="K78" s="356">
        <v>3000</v>
      </c>
      <c r="L78" s="357">
        <v>2500</v>
      </c>
      <c r="M78" s="358">
        <v>700</v>
      </c>
      <c r="N78" s="358">
        <v>500</v>
      </c>
      <c r="O78" s="358">
        <v>20</v>
      </c>
      <c r="P78" s="359">
        <v>2</v>
      </c>
      <c r="Q78" s="360">
        <f>SUM(D78:P78)</f>
        <v>39432</v>
      </c>
      <c r="R78" s="144"/>
      <c r="S78" s="152"/>
      <c r="T78" s="158"/>
    </row>
    <row r="79" spans="2:20" ht="15" customHeight="1">
      <c r="B79" s="456"/>
      <c r="C79" s="308" t="s">
        <v>132</v>
      </c>
      <c r="D79" s="312">
        <v>1530</v>
      </c>
      <c r="E79" s="272">
        <v>1690</v>
      </c>
      <c r="F79" s="272">
        <v>10075</v>
      </c>
      <c r="G79" s="272">
        <v>8805</v>
      </c>
      <c r="H79" s="272">
        <v>405</v>
      </c>
      <c r="I79" s="272">
        <v>940</v>
      </c>
      <c r="J79" s="272">
        <v>5600</v>
      </c>
      <c r="K79" s="287">
        <v>2770</v>
      </c>
      <c r="L79" s="292">
        <v>2565</v>
      </c>
      <c r="M79" s="273">
        <v>710</v>
      </c>
      <c r="N79" s="273">
        <v>500</v>
      </c>
      <c r="O79" s="273">
        <v>20</v>
      </c>
      <c r="P79" s="301">
        <v>2</v>
      </c>
      <c r="Q79" s="305">
        <f t="shared" ref="Q79:Q81" si="9">SUM(D79:P79)</f>
        <v>35612</v>
      </c>
      <c r="R79" s="144"/>
      <c r="S79" s="152"/>
      <c r="T79" s="158"/>
    </row>
    <row r="80" spans="2:20" ht="15" customHeight="1">
      <c r="B80" s="456"/>
      <c r="C80" s="309" t="s">
        <v>130</v>
      </c>
      <c r="D80" s="312">
        <v>1175</v>
      </c>
      <c r="E80" s="272">
        <v>1360</v>
      </c>
      <c r="F80" s="272">
        <v>9589</v>
      </c>
      <c r="G80" s="272">
        <v>8502</v>
      </c>
      <c r="H80" s="272">
        <v>443</v>
      </c>
      <c r="I80" s="272">
        <v>926</v>
      </c>
      <c r="J80" s="272">
        <v>5160</v>
      </c>
      <c r="K80" s="287">
        <v>3372</v>
      </c>
      <c r="L80" s="292">
        <v>2400</v>
      </c>
      <c r="M80" s="273">
        <v>738</v>
      </c>
      <c r="N80" s="273">
        <v>314</v>
      </c>
      <c r="O80" s="273">
        <v>15</v>
      </c>
      <c r="P80" s="301">
        <v>6.4</v>
      </c>
      <c r="Q80" s="305">
        <f t="shared" si="9"/>
        <v>34000.400000000001</v>
      </c>
      <c r="R80" s="144"/>
      <c r="S80" s="152"/>
      <c r="T80" s="158"/>
    </row>
    <row r="81" spans="2:20" ht="15" customHeight="1">
      <c r="B81" s="456"/>
      <c r="C81" s="309" t="s">
        <v>131</v>
      </c>
      <c r="D81" s="312">
        <v>1278.5</v>
      </c>
      <c r="E81" s="272">
        <v>1537.5</v>
      </c>
      <c r="F81" s="272">
        <v>10740.5</v>
      </c>
      <c r="G81" s="272">
        <v>10169</v>
      </c>
      <c r="H81" s="272">
        <v>563.5</v>
      </c>
      <c r="I81" s="272">
        <v>944</v>
      </c>
      <c r="J81" s="272">
        <v>5915</v>
      </c>
      <c r="K81" s="287">
        <v>4387</v>
      </c>
      <c r="L81" s="292">
        <v>2354</v>
      </c>
      <c r="M81" s="273">
        <v>628.5</v>
      </c>
      <c r="N81" s="273">
        <v>272.5</v>
      </c>
      <c r="O81" s="273">
        <v>25.5</v>
      </c>
      <c r="P81" s="301">
        <v>3.2</v>
      </c>
      <c r="Q81" s="305">
        <f t="shared" si="9"/>
        <v>38818.699999999997</v>
      </c>
      <c r="R81" s="144"/>
      <c r="S81" s="152"/>
      <c r="T81" s="158"/>
    </row>
    <row r="82" spans="2:20" ht="15" customHeight="1">
      <c r="B82" s="456"/>
      <c r="C82" s="310" t="s">
        <v>102</v>
      </c>
      <c r="D82" s="293">
        <v>0.14379084967320255</v>
      </c>
      <c r="E82" s="274">
        <v>0.47928994082840237</v>
      </c>
      <c r="F82" s="274">
        <v>0.19106699751861034</v>
      </c>
      <c r="G82" s="274">
        <v>-9.1425326519023242E-2</v>
      </c>
      <c r="H82" s="274">
        <v>0.13580246913580241</v>
      </c>
      <c r="I82" s="274">
        <v>6.3829787234042534E-2</v>
      </c>
      <c r="J82" s="274">
        <v>0.25</v>
      </c>
      <c r="K82" s="288">
        <v>8.3032490974729312E-2</v>
      </c>
      <c r="L82" s="293">
        <v>-2.5341130604288553E-2</v>
      </c>
      <c r="M82" s="274">
        <v>-1.4084507042253502E-2</v>
      </c>
      <c r="N82" s="274">
        <v>0</v>
      </c>
      <c r="O82" s="274">
        <v>0</v>
      </c>
      <c r="P82" s="302">
        <v>0</v>
      </c>
      <c r="Q82" s="306">
        <f>Q78/Q79-1</f>
        <v>0.10726721329888811</v>
      </c>
      <c r="R82" s="144"/>
      <c r="S82" s="152"/>
      <c r="T82" s="158"/>
    </row>
    <row r="83" spans="2:20" ht="15" customHeight="1">
      <c r="B83" s="456"/>
      <c r="C83" s="310" t="s">
        <v>151</v>
      </c>
      <c r="D83" s="293">
        <v>0.4893617021276595</v>
      </c>
      <c r="E83" s="274">
        <v>0.83823529411764697</v>
      </c>
      <c r="F83" s="274">
        <v>0.25143393471686304</v>
      </c>
      <c r="G83" s="274">
        <v>-5.9044930604563617E-2</v>
      </c>
      <c r="H83" s="274">
        <v>3.8374717832957206E-2</v>
      </c>
      <c r="I83" s="274">
        <v>7.9913606911446999E-2</v>
      </c>
      <c r="J83" s="274">
        <v>0.35658914728682167</v>
      </c>
      <c r="K83" s="288">
        <v>-0.11032028469750887</v>
      </c>
      <c r="L83" s="293">
        <v>4.1666666666666741E-2</v>
      </c>
      <c r="M83" s="274">
        <v>-5.1490514905148999E-2</v>
      </c>
      <c r="N83" s="274">
        <v>0.59235668789808926</v>
      </c>
      <c r="O83" s="274">
        <v>0.33333333333333326</v>
      </c>
      <c r="P83" s="302">
        <v>-0.6875</v>
      </c>
      <c r="Q83" s="306">
        <f>Q78/Q80-1</f>
        <v>0.15975106175221465</v>
      </c>
      <c r="R83" s="144"/>
      <c r="S83" s="152"/>
    </row>
    <row r="84" spans="2:20" ht="15" customHeight="1" thickBot="1">
      <c r="B84" s="458"/>
      <c r="C84" s="311" t="s">
        <v>152</v>
      </c>
      <c r="D84" s="294">
        <v>0.36879155260070395</v>
      </c>
      <c r="E84" s="275">
        <v>0.62601626016260159</v>
      </c>
      <c r="F84" s="275">
        <v>0.11726642148875754</v>
      </c>
      <c r="G84" s="275">
        <v>-0.21329530927328155</v>
      </c>
      <c r="H84" s="275">
        <v>-0.18367346938775508</v>
      </c>
      <c r="I84" s="275">
        <v>5.9322033898305149E-2</v>
      </c>
      <c r="J84" s="275">
        <v>0.18343195266272194</v>
      </c>
      <c r="K84" s="289">
        <v>-0.31616138591292453</v>
      </c>
      <c r="L84" s="294">
        <v>6.2022090059473234E-2</v>
      </c>
      <c r="M84" s="275">
        <v>0.11376292760540974</v>
      </c>
      <c r="N84" s="275">
        <v>0.83486238532110102</v>
      </c>
      <c r="O84" s="275">
        <v>-0.21568627450980393</v>
      </c>
      <c r="P84" s="303">
        <v>-0.375</v>
      </c>
      <c r="Q84" s="307">
        <f>Q78/Q81-1</f>
        <v>1.5799086522732653E-2</v>
      </c>
      <c r="R84" s="177"/>
      <c r="S84" s="152"/>
    </row>
    <row r="85" spans="2:20" ht="14.25" customHeight="1">
      <c r="B85" s="455" t="s">
        <v>93</v>
      </c>
      <c r="C85" s="353" t="s">
        <v>141</v>
      </c>
      <c r="D85" s="420"/>
      <c r="E85" s="421"/>
      <c r="F85" s="421"/>
      <c r="G85" s="421"/>
      <c r="H85" s="421"/>
      <c r="I85" s="421"/>
      <c r="J85" s="421"/>
      <c r="K85" s="422"/>
      <c r="L85" s="420"/>
      <c r="M85" s="421"/>
      <c r="N85" s="421"/>
      <c r="O85" s="421"/>
      <c r="P85" s="423"/>
      <c r="Q85" s="424"/>
      <c r="R85" s="177"/>
      <c r="S85" s="152"/>
      <c r="T85" s="158"/>
    </row>
    <row r="86" spans="2:20" ht="15" customHeight="1">
      <c r="B86" s="456"/>
      <c r="C86" s="308" t="s">
        <v>132</v>
      </c>
      <c r="D86" s="312">
        <v>3910</v>
      </c>
      <c r="E86" s="272">
        <v>730</v>
      </c>
      <c r="F86" s="272">
        <v>43255</v>
      </c>
      <c r="G86" s="272">
        <v>63410</v>
      </c>
      <c r="H86" s="272">
        <v>3115</v>
      </c>
      <c r="I86" s="272">
        <v>2910</v>
      </c>
      <c r="J86" s="272">
        <v>23960</v>
      </c>
      <c r="K86" s="287">
        <v>23640</v>
      </c>
      <c r="L86" s="292">
        <v>16680</v>
      </c>
      <c r="M86" s="273">
        <v>1660</v>
      </c>
      <c r="N86" s="273">
        <v>575</v>
      </c>
      <c r="O86" s="273">
        <v>15</v>
      </c>
      <c r="P86" s="301">
        <v>25</v>
      </c>
      <c r="Q86" s="305">
        <f t="shared" ref="Q86:Q88" si="10">SUM(D86:P86)</f>
        <v>183885</v>
      </c>
      <c r="R86" s="144"/>
      <c r="S86" s="152"/>
      <c r="T86" s="158"/>
    </row>
    <row r="87" spans="2:20" ht="15" customHeight="1">
      <c r="B87" s="456"/>
      <c r="C87" s="309" t="s">
        <v>130</v>
      </c>
      <c r="D87" s="312">
        <v>4178</v>
      </c>
      <c r="E87" s="272">
        <v>620</v>
      </c>
      <c r="F87" s="272">
        <v>47780</v>
      </c>
      <c r="G87" s="272">
        <v>64955</v>
      </c>
      <c r="H87" s="272">
        <v>3224</v>
      </c>
      <c r="I87" s="272">
        <v>4233</v>
      </c>
      <c r="J87" s="272">
        <v>24842</v>
      </c>
      <c r="K87" s="287">
        <v>24905</v>
      </c>
      <c r="L87" s="292">
        <v>17642</v>
      </c>
      <c r="M87" s="273">
        <v>2219</v>
      </c>
      <c r="N87" s="273">
        <v>598</v>
      </c>
      <c r="O87" s="273">
        <v>12.4</v>
      </c>
      <c r="P87" s="301">
        <v>41</v>
      </c>
      <c r="Q87" s="305">
        <f t="shared" si="10"/>
        <v>195249.4</v>
      </c>
      <c r="R87" s="144"/>
      <c r="S87" s="152"/>
      <c r="T87" s="158"/>
    </row>
    <row r="88" spans="2:20" ht="15" customHeight="1">
      <c r="B88" s="456"/>
      <c r="C88" s="309" t="s">
        <v>131</v>
      </c>
      <c r="D88" s="312">
        <v>4470</v>
      </c>
      <c r="E88" s="272">
        <v>497</v>
      </c>
      <c r="F88" s="272">
        <v>47897.5</v>
      </c>
      <c r="G88" s="272">
        <v>65575</v>
      </c>
      <c r="H88" s="272">
        <v>3407</v>
      </c>
      <c r="I88" s="272">
        <v>3740.5</v>
      </c>
      <c r="J88" s="272">
        <v>24766</v>
      </c>
      <c r="K88" s="287">
        <v>25470</v>
      </c>
      <c r="L88" s="292">
        <v>18776.5</v>
      </c>
      <c r="M88" s="273">
        <v>2988</v>
      </c>
      <c r="N88" s="273">
        <v>580</v>
      </c>
      <c r="O88" s="273">
        <v>20.2</v>
      </c>
      <c r="P88" s="301">
        <v>30.5</v>
      </c>
      <c r="Q88" s="305">
        <f t="shared" si="10"/>
        <v>198218.2</v>
      </c>
      <c r="R88" s="144"/>
      <c r="S88" s="152"/>
      <c r="T88" s="158"/>
    </row>
    <row r="89" spans="2:20" ht="15" customHeight="1">
      <c r="B89" s="456"/>
      <c r="C89" s="310" t="s">
        <v>102</v>
      </c>
      <c r="D89" s="314">
        <v>-1</v>
      </c>
      <c r="E89" s="315">
        <v>-1</v>
      </c>
      <c r="F89" s="315">
        <v>-1</v>
      </c>
      <c r="G89" s="315">
        <v>-1</v>
      </c>
      <c r="H89" s="315">
        <v>-1</v>
      </c>
      <c r="I89" s="315">
        <v>-1</v>
      </c>
      <c r="J89" s="315">
        <v>-1</v>
      </c>
      <c r="K89" s="316">
        <v>-1</v>
      </c>
      <c r="L89" s="314">
        <v>-1</v>
      </c>
      <c r="M89" s="315">
        <v>-1</v>
      </c>
      <c r="N89" s="315">
        <v>-1</v>
      </c>
      <c r="O89" s="315">
        <v>-1</v>
      </c>
      <c r="P89" s="317">
        <v>-1</v>
      </c>
      <c r="Q89" s="318"/>
      <c r="R89" s="144"/>
      <c r="S89" s="152"/>
      <c r="T89" s="158"/>
    </row>
    <row r="90" spans="2:20" ht="15" customHeight="1">
      <c r="B90" s="456"/>
      <c r="C90" s="310" t="s">
        <v>151</v>
      </c>
      <c r="D90" s="314">
        <v>-1</v>
      </c>
      <c r="E90" s="315">
        <v>-1</v>
      </c>
      <c r="F90" s="315">
        <v>-1</v>
      </c>
      <c r="G90" s="315">
        <v>-1</v>
      </c>
      <c r="H90" s="315">
        <v>-1</v>
      </c>
      <c r="I90" s="315">
        <v>-1</v>
      </c>
      <c r="J90" s="315">
        <v>-1</v>
      </c>
      <c r="K90" s="316">
        <v>-1</v>
      </c>
      <c r="L90" s="314">
        <v>-1</v>
      </c>
      <c r="M90" s="315">
        <v>-1</v>
      </c>
      <c r="N90" s="315">
        <v>-1</v>
      </c>
      <c r="O90" s="315">
        <v>-1</v>
      </c>
      <c r="P90" s="317">
        <v>-1</v>
      </c>
      <c r="Q90" s="318"/>
      <c r="R90" s="144"/>
      <c r="S90" s="152"/>
    </row>
    <row r="91" spans="2:20" ht="15" customHeight="1" thickBot="1">
      <c r="B91" s="458"/>
      <c r="C91" s="311" t="s">
        <v>152</v>
      </c>
      <c r="D91" s="361">
        <v>-1</v>
      </c>
      <c r="E91" s="362">
        <v>-1</v>
      </c>
      <c r="F91" s="362">
        <v>-1</v>
      </c>
      <c r="G91" s="362">
        <v>-1</v>
      </c>
      <c r="H91" s="362">
        <v>-1</v>
      </c>
      <c r="I91" s="362">
        <v>-1</v>
      </c>
      <c r="J91" s="362">
        <v>-1</v>
      </c>
      <c r="K91" s="363">
        <v>-1</v>
      </c>
      <c r="L91" s="361">
        <v>-1</v>
      </c>
      <c r="M91" s="362">
        <v>-1</v>
      </c>
      <c r="N91" s="362">
        <v>-1</v>
      </c>
      <c r="O91" s="362">
        <v>-1</v>
      </c>
      <c r="P91" s="364">
        <v>-1</v>
      </c>
      <c r="Q91" s="365"/>
      <c r="R91" s="178"/>
      <c r="S91" s="152"/>
    </row>
    <row r="92" spans="2:20" ht="15" customHeight="1">
      <c r="B92" s="455" t="s">
        <v>94</v>
      </c>
      <c r="C92" s="353" t="s">
        <v>141</v>
      </c>
      <c r="D92" s="420"/>
      <c r="E92" s="421"/>
      <c r="F92" s="421"/>
      <c r="G92" s="421"/>
      <c r="H92" s="421"/>
      <c r="I92" s="421"/>
      <c r="J92" s="421"/>
      <c r="K92" s="422"/>
      <c r="L92" s="420"/>
      <c r="M92" s="421"/>
      <c r="N92" s="421"/>
      <c r="O92" s="421"/>
      <c r="P92" s="423">
        <v>0</v>
      </c>
      <c r="Q92" s="424">
        <f>SUM(D92:P92)</f>
        <v>0</v>
      </c>
      <c r="R92" s="177"/>
      <c r="S92" s="152"/>
      <c r="T92" s="158"/>
    </row>
    <row r="93" spans="2:20" ht="15" customHeight="1">
      <c r="B93" s="456"/>
      <c r="C93" s="308" t="s">
        <v>132</v>
      </c>
      <c r="D93" s="312">
        <v>920</v>
      </c>
      <c r="E93" s="272">
        <v>60</v>
      </c>
      <c r="F93" s="272">
        <v>5085</v>
      </c>
      <c r="G93" s="272">
        <v>19060</v>
      </c>
      <c r="H93" s="272">
        <v>400</v>
      </c>
      <c r="I93" s="272">
        <v>4100</v>
      </c>
      <c r="J93" s="272">
        <v>1640</v>
      </c>
      <c r="K93" s="287">
        <v>2580</v>
      </c>
      <c r="L93" s="292">
        <v>1140</v>
      </c>
      <c r="M93" s="273">
        <v>30</v>
      </c>
      <c r="N93" s="273">
        <v>2</v>
      </c>
      <c r="O93" s="273">
        <v>0</v>
      </c>
      <c r="P93" s="301">
        <v>0</v>
      </c>
      <c r="Q93" s="305">
        <f t="shared" ref="Q93:Q95" si="11">SUM(D93:P93)</f>
        <v>35017</v>
      </c>
      <c r="R93" s="177"/>
      <c r="S93" s="152"/>
      <c r="T93" s="158"/>
    </row>
    <row r="94" spans="2:20" ht="15" customHeight="1">
      <c r="B94" s="456"/>
      <c r="C94" s="309" t="s">
        <v>130</v>
      </c>
      <c r="D94" s="312">
        <v>944</v>
      </c>
      <c r="E94" s="272">
        <v>67</v>
      </c>
      <c r="F94" s="272">
        <v>8979</v>
      </c>
      <c r="G94" s="272">
        <v>27109.599999999999</v>
      </c>
      <c r="H94" s="272">
        <v>581</v>
      </c>
      <c r="I94" s="272">
        <v>4742</v>
      </c>
      <c r="J94" s="272">
        <v>3066</v>
      </c>
      <c r="K94" s="287">
        <v>4570</v>
      </c>
      <c r="L94" s="292">
        <v>1317</v>
      </c>
      <c r="M94" s="273">
        <v>25.4</v>
      </c>
      <c r="N94" s="273">
        <v>14.4</v>
      </c>
      <c r="O94" s="273">
        <v>0</v>
      </c>
      <c r="P94" s="301">
        <v>0</v>
      </c>
      <c r="Q94" s="305">
        <f t="shared" si="11"/>
        <v>51415.4</v>
      </c>
      <c r="R94" s="177"/>
      <c r="S94" s="152"/>
      <c r="T94" s="158"/>
    </row>
    <row r="95" spans="2:20" ht="15" customHeight="1">
      <c r="B95" s="456"/>
      <c r="C95" s="309" t="s">
        <v>131</v>
      </c>
      <c r="D95" s="312">
        <v>997</v>
      </c>
      <c r="E95" s="272">
        <v>70.900000000000006</v>
      </c>
      <c r="F95" s="272">
        <v>9765</v>
      </c>
      <c r="G95" s="272">
        <v>25584.799999999999</v>
      </c>
      <c r="H95" s="272">
        <v>632.5</v>
      </c>
      <c r="I95" s="272">
        <v>4261</v>
      </c>
      <c r="J95" s="272">
        <v>3725.5</v>
      </c>
      <c r="K95" s="287">
        <v>5557.5</v>
      </c>
      <c r="L95" s="292">
        <v>1141</v>
      </c>
      <c r="M95" s="273">
        <v>73.2</v>
      </c>
      <c r="N95" s="273">
        <v>15.2</v>
      </c>
      <c r="O95" s="273">
        <v>0</v>
      </c>
      <c r="P95" s="301">
        <v>4</v>
      </c>
      <c r="Q95" s="305">
        <f t="shared" si="11"/>
        <v>51827.599999999991</v>
      </c>
      <c r="R95" s="177"/>
      <c r="S95" s="152"/>
      <c r="T95" s="158"/>
    </row>
    <row r="96" spans="2:20" ht="15" customHeight="1">
      <c r="B96" s="456"/>
      <c r="C96" s="310" t="s">
        <v>102</v>
      </c>
      <c r="D96" s="314">
        <v>-1</v>
      </c>
      <c r="E96" s="315">
        <v>-1</v>
      </c>
      <c r="F96" s="315">
        <v>-1</v>
      </c>
      <c r="G96" s="315">
        <v>-1</v>
      </c>
      <c r="H96" s="315">
        <v>-1</v>
      </c>
      <c r="I96" s="315">
        <v>-1</v>
      </c>
      <c r="J96" s="315">
        <v>-1</v>
      </c>
      <c r="K96" s="316">
        <v>-1</v>
      </c>
      <c r="L96" s="314">
        <v>-1</v>
      </c>
      <c r="M96" s="315">
        <v>-1</v>
      </c>
      <c r="N96" s="315">
        <v>-1</v>
      </c>
      <c r="O96" s="315">
        <v>0</v>
      </c>
      <c r="P96" s="317">
        <v>0</v>
      </c>
      <c r="Q96" s="318"/>
      <c r="R96" s="144"/>
      <c r="S96" s="152"/>
      <c r="T96" s="158"/>
    </row>
    <row r="97" spans="2:19" ht="15" customHeight="1">
      <c r="B97" s="456"/>
      <c r="C97" s="310" t="s">
        <v>151</v>
      </c>
      <c r="D97" s="314">
        <v>-1</v>
      </c>
      <c r="E97" s="315">
        <v>-1</v>
      </c>
      <c r="F97" s="315">
        <v>-1</v>
      </c>
      <c r="G97" s="315">
        <v>-1</v>
      </c>
      <c r="H97" s="315">
        <v>-1</v>
      </c>
      <c r="I97" s="315">
        <v>-1</v>
      </c>
      <c r="J97" s="315">
        <v>-1</v>
      </c>
      <c r="K97" s="316">
        <v>-1</v>
      </c>
      <c r="L97" s="314">
        <v>-1</v>
      </c>
      <c r="M97" s="315">
        <v>-1</v>
      </c>
      <c r="N97" s="315">
        <v>-1</v>
      </c>
      <c r="O97" s="315">
        <v>0</v>
      </c>
      <c r="P97" s="317">
        <v>0</v>
      </c>
      <c r="Q97" s="318"/>
      <c r="R97" s="144"/>
      <c r="S97" s="152"/>
    </row>
    <row r="98" spans="2:19" ht="15" customHeight="1" thickBot="1">
      <c r="B98" s="457"/>
      <c r="C98" s="311" t="s">
        <v>152</v>
      </c>
      <c r="D98" s="361">
        <v>-1</v>
      </c>
      <c r="E98" s="362">
        <v>-1</v>
      </c>
      <c r="F98" s="362">
        <v>-1</v>
      </c>
      <c r="G98" s="362">
        <v>-1</v>
      </c>
      <c r="H98" s="362">
        <v>-1</v>
      </c>
      <c r="I98" s="362">
        <v>-1</v>
      </c>
      <c r="J98" s="362">
        <v>-1</v>
      </c>
      <c r="K98" s="363">
        <v>-1</v>
      </c>
      <c r="L98" s="361">
        <v>-1</v>
      </c>
      <c r="M98" s="362">
        <v>-1</v>
      </c>
      <c r="N98" s="362">
        <v>-1</v>
      </c>
      <c r="O98" s="362">
        <v>0</v>
      </c>
      <c r="P98" s="364">
        <v>-1</v>
      </c>
      <c r="Q98" s="365"/>
      <c r="R98" s="144"/>
      <c r="S98" s="152"/>
    </row>
    <row r="99" spans="2:19" ht="16.5" customHeight="1">
      <c r="B99" s="134" t="s">
        <v>165</v>
      </c>
      <c r="C99" s="130"/>
      <c r="D99" s="131"/>
      <c r="E99" s="131"/>
      <c r="F99" s="131"/>
      <c r="G99" s="131"/>
      <c r="H99" s="131"/>
      <c r="I99" s="131"/>
      <c r="J99" s="131"/>
      <c r="K99" s="131"/>
      <c r="L99" s="132"/>
      <c r="M99" s="132"/>
      <c r="N99" s="132"/>
      <c r="O99" s="132"/>
      <c r="P99" s="132"/>
      <c r="Q99" s="183"/>
      <c r="S99" s="152"/>
    </row>
    <row r="100" spans="2:19" ht="15" customHeight="1">
      <c r="B100" s="134"/>
      <c r="S100" s="152"/>
    </row>
    <row r="101" spans="2:19" ht="13.5" customHeight="1">
      <c r="B101" s="134"/>
      <c r="S101" s="152"/>
    </row>
    <row r="102" spans="2:19" ht="15" customHeight="1">
      <c r="B102" s="135"/>
      <c r="Q102" s="184"/>
      <c r="S102" s="152"/>
    </row>
    <row r="103" spans="2:19" ht="13.5" customHeight="1">
      <c r="B103" s="135"/>
      <c r="C103" s="135"/>
      <c r="S103" s="152"/>
    </row>
    <row r="104" spans="2:19" ht="15" customHeight="1">
      <c r="S104" s="152"/>
    </row>
    <row r="105" spans="2:19" ht="13.5" customHeight="1">
      <c r="S105" s="152"/>
    </row>
    <row r="106" spans="2:19" ht="13.5" customHeight="1">
      <c r="S106" s="152"/>
    </row>
    <row r="107" spans="2:19" ht="13.5" customHeight="1">
      <c r="S107" s="152"/>
    </row>
    <row r="108" spans="2:19" ht="13.5" customHeight="1">
      <c r="S108" s="152"/>
    </row>
    <row r="109" spans="2:19" ht="13.5" customHeight="1">
      <c r="S109" s="152"/>
    </row>
    <row r="110" spans="2:19" ht="14.25" customHeight="1">
      <c r="S110" s="152"/>
    </row>
    <row r="111" spans="2:19" ht="19.5" customHeight="1">
      <c r="S111" s="152"/>
    </row>
    <row r="112" spans="2:19">
      <c r="S112" s="152"/>
    </row>
    <row r="113" spans="19:19">
      <c r="S113" s="152"/>
    </row>
    <row r="114" spans="19:19">
      <c r="S114" s="152"/>
    </row>
    <row r="115" spans="19:19">
      <c r="S115" s="152"/>
    </row>
    <row r="116" spans="19:19">
      <c r="S116" s="152"/>
    </row>
    <row r="117" spans="19:19">
      <c r="S117" s="152"/>
    </row>
    <row r="118" spans="19:19">
      <c r="S118" s="152"/>
    </row>
    <row r="119" spans="19:19">
      <c r="S119" s="152"/>
    </row>
    <row r="120" spans="19:19">
      <c r="S120" s="152"/>
    </row>
    <row r="121" spans="19:19">
      <c r="S121" s="152"/>
    </row>
    <row r="122" spans="19:19" ht="13.4" customHeight="1">
      <c r="S122" s="152"/>
    </row>
    <row r="123" spans="19:19">
      <c r="S123" s="152"/>
    </row>
    <row r="124" spans="19:19">
      <c r="S124" s="152"/>
    </row>
    <row r="125" spans="19:19">
      <c r="S125" s="152"/>
    </row>
    <row r="126" spans="19:19">
      <c r="S126" s="152"/>
    </row>
    <row r="127" spans="19:19">
      <c r="S127" s="152"/>
    </row>
    <row r="128" spans="19:19">
      <c r="S128" s="152"/>
    </row>
    <row r="129" spans="19:19">
      <c r="S129" s="152"/>
    </row>
    <row r="130" spans="19:19">
      <c r="S130" s="152"/>
    </row>
    <row r="131" spans="19:19">
      <c r="S131" s="152"/>
    </row>
    <row r="132" spans="19:19">
      <c r="S132" s="152"/>
    </row>
    <row r="133" spans="19:19">
      <c r="S133" s="152"/>
    </row>
    <row r="134" spans="19:19">
      <c r="S134" s="152"/>
    </row>
    <row r="135" spans="19:19">
      <c r="S135" s="152"/>
    </row>
    <row r="136" spans="19:19">
      <c r="S136" s="152"/>
    </row>
    <row r="137" spans="19:19">
      <c r="S137" s="152"/>
    </row>
    <row r="138" spans="19:19">
      <c r="S138" s="152"/>
    </row>
    <row r="139" spans="19:19">
      <c r="S139" s="152"/>
    </row>
  </sheetData>
  <sheetProtection selectLockedCells="1" selectUnlockedCells="1"/>
  <mergeCells count="13">
    <mergeCell ref="A1:M1"/>
    <mergeCell ref="B15:B21"/>
    <mergeCell ref="B22:B28"/>
    <mergeCell ref="B29:B35"/>
    <mergeCell ref="B36:B42"/>
    <mergeCell ref="B92:B98"/>
    <mergeCell ref="B43:B49"/>
    <mergeCell ref="B50:B56"/>
    <mergeCell ref="B64:B70"/>
    <mergeCell ref="B71:B77"/>
    <mergeCell ref="B78:B84"/>
    <mergeCell ref="B85:B91"/>
    <mergeCell ref="B57:B63"/>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topLeftCell="A31" zoomScale="95" zoomScaleNormal="95" workbookViewId="0">
      <selection activeCell="F40" sqref="F40"/>
    </sheetView>
  </sheetViews>
  <sheetFormatPr baseColWidth="10" defaultColWidth="11" defaultRowHeight="16"/>
  <cols>
    <col min="1" max="1" width="11.453125" style="119" customWidth="1"/>
    <col min="2" max="2" width="10.453125" style="119" customWidth="1"/>
    <col min="3" max="4" width="11.1796875" style="119" customWidth="1"/>
    <col min="5" max="5" width="10.81640625" style="119" customWidth="1"/>
    <col min="6" max="6" width="13.453125" style="90" customWidth="1"/>
    <col min="7" max="10" width="11" style="90" customWidth="1"/>
    <col min="11" max="11" width="12" style="90" customWidth="1"/>
    <col min="12" max="13" width="11.453125" style="90" customWidth="1"/>
    <col min="14" max="16384" width="11" style="90"/>
  </cols>
  <sheetData>
    <row r="1" spans="1:18">
      <c r="R1" s="271" t="s">
        <v>126</v>
      </c>
    </row>
    <row r="6" spans="1:18" s="20" customFormat="1" ht="18.5">
      <c r="A6" s="110"/>
      <c r="B6" s="110"/>
      <c r="C6" s="111"/>
      <c r="D6" s="111"/>
      <c r="E6" s="111"/>
    </row>
    <row r="7" spans="1:18" s="20" customFormat="1" ht="18.5">
      <c r="A7" s="110" t="s">
        <v>54</v>
      </c>
      <c r="B7" s="110"/>
      <c r="C7" s="111"/>
      <c r="D7" s="111"/>
      <c r="E7" s="111"/>
    </row>
    <row r="9" spans="1:18" s="21" customFormat="1" ht="18.5">
      <c r="A9" s="469" t="s">
        <v>55</v>
      </c>
      <c r="B9" s="469"/>
      <c r="C9" s="469"/>
      <c r="D9" s="469"/>
      <c r="E9" s="469"/>
      <c r="F9" s="469"/>
      <c r="H9" s="22"/>
    </row>
    <row r="10" spans="1:18" s="21" customFormat="1" ht="12.75" customHeight="1" thickBot="1">
      <c r="A10" s="112"/>
      <c r="B10" s="112"/>
      <c r="C10" s="113"/>
      <c r="D10" s="113"/>
      <c r="E10" s="112"/>
    </row>
    <row r="11" spans="1:18" s="21" customFormat="1" ht="14.9" customHeight="1" thickTop="1">
      <c r="A11" s="461" t="s">
        <v>68</v>
      </c>
      <c r="B11" s="472" t="s">
        <v>104</v>
      </c>
      <c r="C11" s="474" t="s">
        <v>80</v>
      </c>
      <c r="D11" s="474" t="s">
        <v>105</v>
      </c>
      <c r="E11" s="475" t="s">
        <v>106</v>
      </c>
      <c r="F11" s="27"/>
      <c r="G11" s="27"/>
      <c r="H11" s="27"/>
      <c r="I11" s="27"/>
      <c r="J11" s="27"/>
      <c r="K11" s="27"/>
    </row>
    <row r="12" spans="1:18" s="21" customFormat="1" ht="13" thickBot="1">
      <c r="A12" s="462"/>
      <c r="B12" s="473"/>
      <c r="C12" s="466"/>
      <c r="D12" s="466"/>
      <c r="E12" s="476"/>
      <c r="F12" s="27"/>
      <c r="G12" s="471"/>
      <c r="H12" s="471"/>
      <c r="I12" s="471"/>
      <c r="J12" s="27"/>
      <c r="K12" s="27"/>
    </row>
    <row r="13" spans="1:18" s="21" customFormat="1" ht="13" thickTop="1">
      <c r="A13" s="120" t="s">
        <v>56</v>
      </c>
      <c r="B13" s="79">
        <v>228.61</v>
      </c>
      <c r="C13" s="79">
        <v>234.72</v>
      </c>
      <c r="D13" s="79">
        <v>219.18</v>
      </c>
      <c r="E13" s="80">
        <f>D13/C13-1</f>
        <v>-6.6206543967280096E-2</v>
      </c>
      <c r="F13" s="139"/>
      <c r="G13" s="27"/>
      <c r="H13" s="27"/>
      <c r="I13" s="27"/>
      <c r="J13" s="27"/>
      <c r="K13" s="27"/>
    </row>
    <row r="14" spans="1:18" s="21" customFormat="1" ht="12.5">
      <c r="A14" s="121" t="s">
        <v>57</v>
      </c>
      <c r="B14" s="81">
        <v>229.35</v>
      </c>
      <c r="C14" s="81">
        <v>227.24</v>
      </c>
      <c r="D14" s="81">
        <v>208.43</v>
      </c>
      <c r="E14" s="82">
        <f>D14/C14-1</f>
        <v>-8.2775919732441472E-2</v>
      </c>
      <c r="F14" s="139"/>
      <c r="G14" s="27"/>
      <c r="H14" s="27"/>
      <c r="I14" s="27"/>
      <c r="J14" s="27"/>
      <c r="K14" s="27"/>
    </row>
    <row r="15" spans="1:18" s="21" customFormat="1" ht="12.5">
      <c r="A15" s="121" t="s">
        <v>58</v>
      </c>
      <c r="B15" s="81">
        <v>232.39</v>
      </c>
      <c r="C15" s="81">
        <v>227.71</v>
      </c>
      <c r="D15" s="81">
        <v>214.64</v>
      </c>
      <c r="E15" s="82">
        <f>D15/C15-1</f>
        <v>-5.7397567080936351E-2</v>
      </c>
      <c r="F15" s="139"/>
      <c r="G15" s="27"/>
      <c r="H15" s="27"/>
      <c r="I15" s="27"/>
      <c r="J15" s="27"/>
      <c r="K15" s="27"/>
    </row>
    <row r="16" spans="1:18" s="21" customFormat="1" ht="12.5">
      <c r="A16" s="121" t="s">
        <v>59</v>
      </c>
      <c r="B16" s="81">
        <v>257.56</v>
      </c>
      <c r="C16" s="81">
        <v>229.21</v>
      </c>
      <c r="D16" s="81">
        <v>223.78</v>
      </c>
      <c r="E16" s="82">
        <f>D16/C16-1</f>
        <v>-2.3690065878452127E-2</v>
      </c>
      <c r="F16" s="27"/>
      <c r="G16" s="27"/>
      <c r="H16" s="27"/>
      <c r="I16" s="27"/>
      <c r="J16" s="27"/>
      <c r="K16" s="27"/>
    </row>
    <row r="17" spans="1:13" s="21" customFormat="1" ht="12.5">
      <c r="A17" s="121" t="s">
        <v>60</v>
      </c>
      <c r="B17" s="81">
        <v>244.26</v>
      </c>
      <c r="C17" s="81">
        <v>221.19</v>
      </c>
      <c r="D17" s="81">
        <v>217.43</v>
      </c>
      <c r="E17" s="433">
        <f t="shared" ref="E17:E20" si="0">D17/C17-1</f>
        <v>-1.6998960169989585E-2</v>
      </c>
      <c r="F17" s="179"/>
      <c r="G17" s="27"/>
      <c r="H17" s="27"/>
      <c r="I17" s="27"/>
      <c r="J17" s="27"/>
      <c r="K17" s="27"/>
    </row>
    <row r="18" spans="1:13" s="21" customFormat="1" ht="12.5">
      <c r="A18" s="121" t="s">
        <v>61</v>
      </c>
      <c r="B18" s="81">
        <v>232.1</v>
      </c>
      <c r="C18" s="81">
        <v>202.75</v>
      </c>
      <c r="D18" s="428">
        <v>225.55</v>
      </c>
      <c r="E18" s="433">
        <f t="shared" si="0"/>
        <v>0.11245376078914915</v>
      </c>
      <c r="F18" s="27"/>
      <c r="G18" s="27"/>
      <c r="H18" s="27"/>
      <c r="I18" s="27"/>
      <c r="J18" s="27"/>
      <c r="K18" s="27"/>
    </row>
    <row r="19" spans="1:13" s="23" customFormat="1" ht="13" customHeight="1">
      <c r="A19" s="121" t="s">
        <v>62</v>
      </c>
      <c r="B19" s="81">
        <v>237.21</v>
      </c>
      <c r="C19" s="81">
        <v>211.66</v>
      </c>
      <c r="D19" s="428">
        <v>224.36</v>
      </c>
      <c r="E19" s="433">
        <f t="shared" si="0"/>
        <v>6.000188982330168E-2</v>
      </c>
      <c r="F19" s="28"/>
      <c r="G19" s="28"/>
      <c r="H19" s="28"/>
      <c r="I19" s="28"/>
      <c r="J19" s="28"/>
      <c r="K19" s="28"/>
    </row>
    <row r="20" spans="1:13" s="21" customFormat="1" ht="13" customHeight="1">
      <c r="A20" s="121" t="s">
        <v>63</v>
      </c>
      <c r="B20" s="81">
        <v>233.22</v>
      </c>
      <c r="C20" s="81">
        <v>197.57</v>
      </c>
      <c r="D20" s="81">
        <v>225.73</v>
      </c>
      <c r="E20" s="433">
        <f t="shared" si="0"/>
        <v>0.14253176089487263</v>
      </c>
      <c r="F20" s="27"/>
      <c r="G20" s="27"/>
      <c r="H20" s="27"/>
      <c r="I20" s="27"/>
      <c r="J20" s="27"/>
      <c r="K20" s="27"/>
    </row>
    <row r="21" spans="1:13" s="21" customFormat="1" ht="13" customHeight="1">
      <c r="A21" s="121" t="s">
        <v>64</v>
      </c>
      <c r="B21" s="81">
        <v>243.24</v>
      </c>
      <c r="C21" s="81">
        <v>176.06</v>
      </c>
      <c r="D21" s="81"/>
      <c r="E21" s="82"/>
      <c r="F21" s="27"/>
      <c r="G21" s="27"/>
      <c r="H21" s="27"/>
      <c r="I21" s="27"/>
      <c r="J21" s="27"/>
      <c r="K21" s="27"/>
      <c r="M21" s="103"/>
    </row>
    <row r="22" spans="1:13" s="21" customFormat="1" ht="13" customHeight="1">
      <c r="A22" s="121" t="s">
        <v>65</v>
      </c>
      <c r="B22" s="81">
        <v>246.17</v>
      </c>
      <c r="C22" s="81">
        <v>194.6</v>
      </c>
      <c r="D22" s="81"/>
      <c r="E22" s="82"/>
      <c r="F22" s="27"/>
      <c r="G22" s="27"/>
      <c r="H22" s="27"/>
      <c r="I22" s="27"/>
      <c r="J22" s="27"/>
      <c r="K22" s="27"/>
    </row>
    <row r="23" spans="1:13" s="21" customFormat="1" ht="13" customHeight="1">
      <c r="A23" s="121" t="s">
        <v>66</v>
      </c>
      <c r="B23" s="81">
        <v>259.58999999999997</v>
      </c>
      <c r="C23" s="81">
        <v>226.39</v>
      </c>
      <c r="D23" s="81"/>
      <c r="E23" s="82"/>
      <c r="F23" s="139"/>
      <c r="G23" s="27"/>
      <c r="H23" s="27"/>
      <c r="I23" s="27"/>
      <c r="J23" s="27"/>
      <c r="K23" s="27"/>
    </row>
    <row r="24" spans="1:13" s="21" customFormat="1" ht="13" customHeight="1" thickBot="1">
      <c r="A24" s="122" t="s">
        <v>67</v>
      </c>
      <c r="B24" s="83">
        <v>242.59</v>
      </c>
      <c r="C24" s="83">
        <v>230.27</v>
      </c>
      <c r="D24" s="83"/>
      <c r="E24" s="84"/>
      <c r="F24" s="27"/>
      <c r="G24" s="27"/>
      <c r="H24" s="27"/>
      <c r="I24" s="27"/>
      <c r="J24" s="27"/>
      <c r="K24" s="27"/>
    </row>
    <row r="25" spans="1:13" ht="16.5" thickTop="1">
      <c r="A25" s="115" t="s">
        <v>107</v>
      </c>
      <c r="B25" s="114"/>
      <c r="C25" s="115"/>
      <c r="D25" s="115"/>
      <c r="E25" s="115"/>
      <c r="F25" s="29"/>
      <c r="G25" s="29"/>
      <c r="H25" s="29"/>
      <c r="I25" s="29"/>
      <c r="J25" s="29"/>
      <c r="K25" s="29"/>
    </row>
    <row r="26" spans="1:13">
      <c r="A26" s="115"/>
      <c r="B26" s="115"/>
      <c r="C26" s="115"/>
      <c r="D26" s="115"/>
      <c r="E26" s="115"/>
      <c r="F26" s="29"/>
      <c r="G26" s="29" t="s">
        <v>107</v>
      </c>
      <c r="H26" s="29"/>
      <c r="I26" s="29"/>
      <c r="J26" s="29"/>
      <c r="K26" s="29"/>
    </row>
    <row r="27" spans="1:13" ht="24" customHeight="1">
      <c r="A27" s="115"/>
      <c r="B27" s="115"/>
      <c r="C27" s="115"/>
      <c r="D27" s="115"/>
      <c r="E27" s="115"/>
      <c r="F27" s="29"/>
      <c r="G27" s="29"/>
      <c r="H27" s="29"/>
      <c r="I27" s="29"/>
      <c r="J27" s="29"/>
      <c r="K27" s="29"/>
    </row>
    <row r="28" spans="1:13" ht="27.65" customHeight="1">
      <c r="A28" s="470" t="s">
        <v>113</v>
      </c>
      <c r="B28" s="470"/>
      <c r="C28" s="470"/>
      <c r="D28" s="470"/>
      <c r="E28" s="470"/>
      <c r="F28" s="470"/>
      <c r="G28" s="29"/>
      <c r="H28" s="29"/>
      <c r="I28" s="29"/>
      <c r="J28" s="29"/>
      <c r="K28" s="29"/>
    </row>
    <row r="29" spans="1:13" ht="14" thickBot="1">
      <c r="A29" s="116"/>
      <c r="B29" s="116"/>
      <c r="C29" s="114"/>
      <c r="D29" s="114"/>
      <c r="E29" s="116"/>
      <c r="F29" s="29"/>
      <c r="G29" s="29"/>
      <c r="H29" s="29"/>
      <c r="I29" s="29"/>
      <c r="J29" s="29"/>
      <c r="K29" s="29"/>
    </row>
    <row r="30" spans="1:13" ht="14.9" customHeight="1" thickTop="1">
      <c r="A30" s="461" t="s">
        <v>68</v>
      </c>
      <c r="B30" s="472" t="s">
        <v>104</v>
      </c>
      <c r="C30" s="474" t="s">
        <v>80</v>
      </c>
      <c r="D30" s="474" t="s">
        <v>105</v>
      </c>
      <c r="E30" s="475" t="s">
        <v>106</v>
      </c>
      <c r="F30" s="29"/>
      <c r="G30" s="29"/>
      <c r="H30" s="29"/>
      <c r="I30" s="29"/>
      <c r="J30" s="29"/>
      <c r="K30" s="29"/>
    </row>
    <row r="31" spans="1:13" ht="13" thickBot="1">
      <c r="A31" s="462"/>
      <c r="B31" s="473"/>
      <c r="C31" s="466"/>
      <c r="D31" s="466"/>
      <c r="E31" s="476"/>
      <c r="F31" s="29"/>
      <c r="G31" s="29"/>
      <c r="H31" s="29"/>
      <c r="I31" s="29"/>
      <c r="J31" s="29"/>
      <c r="K31" s="29"/>
    </row>
    <row r="32" spans="1:13" ht="14" thickTop="1">
      <c r="A32" s="120" t="s">
        <v>56</v>
      </c>
      <c r="B32" s="79">
        <v>340.68</v>
      </c>
      <c r="C32" s="79">
        <v>369.7</v>
      </c>
      <c r="D32" s="79">
        <v>297.94</v>
      </c>
      <c r="E32" s="80">
        <f>D32/C32-1</f>
        <v>-0.19410332702190969</v>
      </c>
      <c r="F32" s="30"/>
      <c r="G32" s="29"/>
      <c r="H32" s="29"/>
      <c r="I32" s="29"/>
      <c r="J32" s="29"/>
      <c r="K32" s="29"/>
    </row>
    <row r="33" spans="1:13" ht="13.5">
      <c r="A33" s="121" t="s">
        <v>57</v>
      </c>
      <c r="B33" s="81">
        <v>368.33</v>
      </c>
      <c r="C33" s="81">
        <v>426.25</v>
      </c>
      <c r="D33" s="81">
        <v>270</v>
      </c>
      <c r="E33" s="82">
        <f>D33/C33-1</f>
        <v>-0.36656891495601174</v>
      </c>
      <c r="F33" s="30"/>
      <c r="G33" s="29"/>
      <c r="H33" s="29"/>
      <c r="I33" s="29"/>
      <c r="J33" s="29"/>
      <c r="K33" s="29"/>
    </row>
    <row r="34" spans="1:13" ht="13.5">
      <c r="A34" s="121" t="s">
        <v>58</v>
      </c>
      <c r="B34" s="81">
        <v>357.56</v>
      </c>
      <c r="C34" s="81">
        <v>389.75</v>
      </c>
      <c r="D34" s="81">
        <v>292.67</v>
      </c>
      <c r="E34" s="82">
        <f>D34/C34-1</f>
        <v>-0.24908274534958308</v>
      </c>
      <c r="F34" s="30"/>
      <c r="G34" s="29"/>
      <c r="H34" s="29"/>
      <c r="I34" s="29"/>
      <c r="J34" s="29"/>
      <c r="K34" s="29"/>
    </row>
    <row r="35" spans="1:13" ht="13.5">
      <c r="A35" s="121" t="s">
        <v>59</v>
      </c>
      <c r="B35" s="81">
        <v>380.64</v>
      </c>
      <c r="C35" s="81">
        <v>392.67</v>
      </c>
      <c r="D35" s="81">
        <v>299.23</v>
      </c>
      <c r="E35" s="82">
        <f>D35/C35-1</f>
        <v>-0.2379606285175847</v>
      </c>
      <c r="F35" s="30"/>
      <c r="G35" s="29"/>
      <c r="H35" s="29"/>
      <c r="I35" s="29"/>
      <c r="J35" s="29"/>
      <c r="K35" s="29"/>
    </row>
    <row r="36" spans="1:13" ht="13.5">
      <c r="A36" s="121" t="s">
        <v>60</v>
      </c>
      <c r="B36" s="81">
        <v>377.84</v>
      </c>
      <c r="C36" s="81">
        <v>376.92</v>
      </c>
      <c r="D36" s="81">
        <v>303.92</v>
      </c>
      <c r="E36" s="82">
        <f>D36/C36-1</f>
        <v>-0.1936750504085748</v>
      </c>
      <c r="F36" s="180"/>
      <c r="G36" s="29"/>
      <c r="H36" s="29"/>
      <c r="I36" s="29"/>
      <c r="J36" s="29"/>
      <c r="K36" s="29"/>
    </row>
    <row r="37" spans="1:13" ht="13.5">
      <c r="A37" s="121" t="s">
        <v>61</v>
      </c>
      <c r="B37" s="81">
        <v>369.88</v>
      </c>
      <c r="C37" s="81">
        <v>358.67</v>
      </c>
      <c r="D37" s="429">
        <v>297.5</v>
      </c>
      <c r="E37" s="433">
        <f t="shared" ref="E37:E40" si="1">D37/C37-1</f>
        <v>-0.17054674213064935</v>
      </c>
      <c r="F37" s="30"/>
      <c r="G37" s="29"/>
      <c r="H37" s="29"/>
      <c r="I37" s="29"/>
      <c r="J37" s="29"/>
      <c r="K37" s="29"/>
    </row>
    <row r="38" spans="1:13" ht="13.5">
      <c r="A38" s="121" t="s">
        <v>62</v>
      </c>
      <c r="B38" s="81">
        <v>386.26</v>
      </c>
      <c r="C38" s="81">
        <v>357.4</v>
      </c>
      <c r="D38" s="429">
        <v>299.56</v>
      </c>
      <c r="E38" s="433">
        <f t="shared" si="1"/>
        <v>-0.16183547845551194</v>
      </c>
      <c r="F38" s="30"/>
      <c r="G38" s="29"/>
      <c r="H38" s="29"/>
      <c r="I38" s="29"/>
      <c r="J38" s="29"/>
      <c r="K38" s="29"/>
    </row>
    <row r="39" spans="1:13" ht="13.5">
      <c r="A39" s="121" t="s">
        <v>63</v>
      </c>
      <c r="B39" s="81">
        <v>358.34</v>
      </c>
      <c r="C39" s="81">
        <v>349.38</v>
      </c>
      <c r="D39" s="81">
        <v>302.64</v>
      </c>
      <c r="E39" s="433">
        <f t="shared" si="1"/>
        <v>-0.13377983857118325</v>
      </c>
      <c r="F39" s="30"/>
      <c r="G39" s="29"/>
      <c r="H39" s="29"/>
      <c r="I39" s="29"/>
      <c r="J39" s="29"/>
      <c r="K39" s="29"/>
    </row>
    <row r="40" spans="1:13" ht="13.5">
      <c r="A40" s="121" t="s">
        <v>64</v>
      </c>
      <c r="B40" s="81">
        <v>346.73</v>
      </c>
      <c r="C40" s="81">
        <v>320.5</v>
      </c>
      <c r="D40" s="81">
        <v>303.32</v>
      </c>
      <c r="E40" s="433">
        <f t="shared" si="1"/>
        <v>-5.3603744149765986E-2</v>
      </c>
      <c r="F40" s="180"/>
      <c r="G40" s="29"/>
      <c r="H40" s="29"/>
      <c r="I40" s="29"/>
      <c r="J40" s="29"/>
      <c r="K40" s="29"/>
    </row>
    <row r="41" spans="1:13" ht="13.5">
      <c r="A41" s="121" t="s">
        <v>65</v>
      </c>
      <c r="B41" s="81">
        <v>340.75</v>
      </c>
      <c r="C41" s="81">
        <v>312.5</v>
      </c>
      <c r="D41" s="81"/>
      <c r="E41" s="82"/>
      <c r="F41" s="30"/>
      <c r="G41" s="29"/>
      <c r="H41" s="29"/>
      <c r="I41" s="29"/>
      <c r="J41" s="29"/>
      <c r="K41" s="29"/>
    </row>
    <row r="42" spans="1:13" ht="13.5">
      <c r="A42" s="121" t="s">
        <v>66</v>
      </c>
      <c r="B42" s="81">
        <v>347.96</v>
      </c>
      <c r="C42" s="81">
        <v>332.5</v>
      </c>
      <c r="D42" s="81"/>
      <c r="E42" s="82"/>
      <c r="F42" s="140"/>
      <c r="G42" s="29"/>
      <c r="H42" s="29"/>
      <c r="I42" s="29"/>
      <c r="J42" s="29"/>
      <c r="K42" s="29"/>
    </row>
    <row r="43" spans="1:13" ht="14" thickBot="1">
      <c r="A43" s="122" t="s">
        <v>67</v>
      </c>
      <c r="B43" s="83">
        <v>354.57</v>
      </c>
      <c r="C43" s="83">
        <v>314.45</v>
      </c>
      <c r="D43" s="83"/>
      <c r="E43" s="84"/>
      <c r="F43" s="30"/>
      <c r="G43" s="29"/>
      <c r="H43" s="29"/>
      <c r="I43" s="29"/>
      <c r="J43" s="29"/>
      <c r="K43" s="29"/>
    </row>
    <row r="44" spans="1:13" ht="16.5" thickTop="1">
      <c r="A44" s="115" t="s">
        <v>107</v>
      </c>
      <c r="B44" s="115"/>
      <c r="C44" s="115"/>
      <c r="D44" s="115"/>
      <c r="E44" s="115"/>
      <c r="F44" s="29"/>
      <c r="G44" s="29" t="s">
        <v>107</v>
      </c>
      <c r="H44" s="29"/>
      <c r="I44" s="29"/>
      <c r="J44" s="29"/>
      <c r="K44" s="29"/>
    </row>
    <row r="45" spans="1:13">
      <c r="A45" s="115"/>
      <c r="B45" s="117"/>
      <c r="C45" s="117"/>
      <c r="D45" s="117"/>
      <c r="E45" s="115"/>
      <c r="F45" s="29"/>
      <c r="G45" s="29"/>
      <c r="H45" s="29"/>
      <c r="I45" s="29"/>
      <c r="J45" s="29"/>
      <c r="K45" s="29"/>
    </row>
    <row r="46" spans="1:13" ht="15.75" customHeight="1">
      <c r="A46" s="115"/>
      <c r="B46" s="115"/>
      <c r="C46" s="118"/>
      <c r="D46" s="118"/>
      <c r="E46" s="118"/>
      <c r="F46" s="31"/>
      <c r="G46" s="31"/>
      <c r="H46" s="31"/>
      <c r="I46" s="31"/>
      <c r="J46" s="31"/>
      <c r="K46" s="31"/>
      <c r="L46" s="24"/>
      <c r="M46" s="24"/>
    </row>
    <row r="47" spans="1:13" s="21" customFormat="1" ht="18.5">
      <c r="A47" s="470" t="s">
        <v>69</v>
      </c>
      <c r="B47" s="470"/>
      <c r="C47" s="470"/>
      <c r="D47" s="470"/>
      <c r="E47" s="470"/>
      <c r="F47" s="470"/>
      <c r="G47" s="27"/>
      <c r="H47" s="27"/>
      <c r="I47" s="27"/>
      <c r="J47" s="27"/>
      <c r="K47" s="32"/>
      <c r="L47" s="25"/>
    </row>
    <row r="48" spans="1:13" s="21" customFormat="1" ht="12.75" customHeight="1" thickBot="1">
      <c r="A48" s="116"/>
      <c r="B48" s="116"/>
      <c r="C48" s="114"/>
      <c r="D48" s="114"/>
      <c r="E48" s="116"/>
      <c r="F48" s="460"/>
      <c r="G48" s="460"/>
      <c r="H48" s="460"/>
      <c r="I48" s="460"/>
      <c r="J48" s="460"/>
      <c r="K48" s="460"/>
      <c r="L48" s="26"/>
      <c r="M48" s="26"/>
    </row>
    <row r="49" spans="1:11" s="21" customFormat="1" ht="14.9" customHeight="1" thickTop="1">
      <c r="A49" s="461" t="s">
        <v>70</v>
      </c>
      <c r="B49" s="463" t="s">
        <v>104</v>
      </c>
      <c r="C49" s="465" t="s">
        <v>80</v>
      </c>
      <c r="D49" s="465" t="s">
        <v>105</v>
      </c>
      <c r="E49" s="467" t="s">
        <v>106</v>
      </c>
      <c r="F49" s="27"/>
      <c r="G49" s="27"/>
      <c r="H49" s="27"/>
      <c r="I49" s="27"/>
      <c r="J49" s="27"/>
      <c r="K49" s="27"/>
    </row>
    <row r="50" spans="1:11" s="21" customFormat="1" ht="10.5" thickBot="1">
      <c r="A50" s="462"/>
      <c r="B50" s="464"/>
      <c r="C50" s="466"/>
      <c r="D50" s="466"/>
      <c r="E50" s="468"/>
      <c r="F50" s="27"/>
      <c r="G50" s="27"/>
      <c r="H50" s="27"/>
      <c r="I50" s="27"/>
      <c r="J50" s="27"/>
      <c r="K50" s="27"/>
    </row>
    <row r="51" spans="1:11" s="21" customFormat="1" ht="13" thickTop="1">
      <c r="A51" s="123" t="s">
        <v>56</v>
      </c>
      <c r="B51" s="33">
        <v>232.24</v>
      </c>
      <c r="C51" s="33">
        <v>238.38</v>
      </c>
      <c r="D51" s="33">
        <v>211.89</v>
      </c>
      <c r="E51" s="34">
        <f>D51/C51-1</f>
        <v>-0.11112509438711304</v>
      </c>
      <c r="F51" s="27"/>
      <c r="G51" s="27"/>
      <c r="H51" s="27"/>
      <c r="I51" s="27"/>
      <c r="J51" s="27"/>
      <c r="K51" s="27"/>
    </row>
    <row r="52" spans="1:11" s="21" customFormat="1" ht="12.5">
      <c r="A52" s="124" t="s">
        <v>57</v>
      </c>
      <c r="B52" s="35">
        <v>236.83</v>
      </c>
      <c r="C52" s="35">
        <v>230.25</v>
      </c>
      <c r="D52" s="35">
        <v>204.28</v>
      </c>
      <c r="E52" s="36">
        <f>D52/C52-1</f>
        <v>-0.11279044516829528</v>
      </c>
      <c r="F52" s="27"/>
      <c r="G52" s="27"/>
      <c r="H52" s="27"/>
      <c r="I52" s="27"/>
      <c r="J52" s="27"/>
      <c r="K52" s="27"/>
    </row>
    <row r="53" spans="1:11" s="21" customFormat="1" ht="12.5">
      <c r="A53" s="124" t="s">
        <v>58</v>
      </c>
      <c r="B53" s="35">
        <v>223.87</v>
      </c>
      <c r="C53" s="35">
        <v>214.74</v>
      </c>
      <c r="D53" s="35">
        <v>205.76</v>
      </c>
      <c r="E53" s="36">
        <f>D53/C53-1</f>
        <v>-4.1818012480208666E-2</v>
      </c>
      <c r="F53" s="27"/>
      <c r="G53" s="27"/>
      <c r="H53" s="27"/>
      <c r="I53" s="27"/>
      <c r="J53" s="27"/>
      <c r="K53" s="27"/>
    </row>
    <row r="54" spans="1:11" s="21" customFormat="1" ht="12.5">
      <c r="A54" s="124" t="s">
        <v>59</v>
      </c>
      <c r="B54" s="35">
        <v>231.34</v>
      </c>
      <c r="C54" s="35">
        <v>204.21</v>
      </c>
      <c r="D54" s="35">
        <v>213.61</v>
      </c>
      <c r="E54" s="36">
        <f>D54/C54-1</f>
        <v>4.6031046471769255E-2</v>
      </c>
      <c r="F54" s="27"/>
      <c r="G54" s="27"/>
      <c r="H54" s="27"/>
      <c r="I54" s="27"/>
      <c r="J54" s="27"/>
      <c r="K54" s="27"/>
    </row>
    <row r="55" spans="1:11" s="21" customFormat="1" ht="13" customHeight="1">
      <c r="A55" s="124" t="s">
        <v>60</v>
      </c>
      <c r="B55" s="35">
        <v>229.32</v>
      </c>
      <c r="C55" s="35">
        <v>205.45</v>
      </c>
      <c r="D55" s="35">
        <v>207.32</v>
      </c>
      <c r="E55" s="36">
        <f>D55/C55-1</f>
        <v>9.101971282550414E-3</v>
      </c>
      <c r="F55" s="179"/>
      <c r="G55" s="27"/>
      <c r="H55" s="27"/>
      <c r="I55" s="27"/>
      <c r="J55" s="27"/>
      <c r="K55" s="27"/>
    </row>
    <row r="56" spans="1:11" s="21" customFormat="1" ht="12.5">
      <c r="A56" s="124" t="s">
        <v>61</v>
      </c>
      <c r="B56" s="35">
        <v>229.1</v>
      </c>
      <c r="C56" s="35">
        <v>200.19</v>
      </c>
      <c r="D56" s="35">
        <v>206.61</v>
      </c>
      <c r="E56" s="432">
        <f t="shared" ref="E56:E59" si="2">D56/C56-1</f>
        <v>3.2069533942754358E-2</v>
      </c>
      <c r="F56" s="27"/>
      <c r="G56" s="27"/>
      <c r="H56" s="27"/>
      <c r="I56" s="27"/>
      <c r="J56" s="27"/>
      <c r="K56" s="27"/>
    </row>
    <row r="57" spans="1:11" s="23" customFormat="1" ht="11.5" customHeight="1">
      <c r="A57" s="124" t="s">
        <v>62</v>
      </c>
      <c r="B57" s="35">
        <v>223.87</v>
      </c>
      <c r="C57" s="35">
        <v>192.21</v>
      </c>
      <c r="D57" s="35">
        <v>213.9</v>
      </c>
      <c r="E57" s="432">
        <f t="shared" si="2"/>
        <v>0.11284532542531611</v>
      </c>
      <c r="F57" s="179"/>
      <c r="G57" s="28"/>
      <c r="H57" s="28"/>
      <c r="I57" s="28"/>
      <c r="J57" s="28"/>
      <c r="K57" s="28"/>
    </row>
    <row r="58" spans="1:11" s="21" customFormat="1" ht="13" customHeight="1">
      <c r="A58" s="124" t="s">
        <v>63</v>
      </c>
      <c r="B58" s="35">
        <v>225.87</v>
      </c>
      <c r="C58" s="35">
        <v>177.34</v>
      </c>
      <c r="D58" s="35">
        <v>214.91</v>
      </c>
      <c r="E58" s="432">
        <f t="shared" si="2"/>
        <v>0.2118529378594789</v>
      </c>
      <c r="F58" s="179"/>
      <c r="G58" s="27"/>
      <c r="H58" s="27"/>
      <c r="I58" s="27"/>
      <c r="J58" s="27"/>
      <c r="K58" s="27"/>
    </row>
    <row r="59" spans="1:11" s="21" customFormat="1" ht="13" customHeight="1">
      <c r="A59" s="124" t="s">
        <v>64</v>
      </c>
      <c r="B59" s="35">
        <v>241.01</v>
      </c>
      <c r="C59" s="35">
        <v>180.24</v>
      </c>
      <c r="D59" s="35">
        <v>209.07</v>
      </c>
      <c r="E59" s="432">
        <f t="shared" si="2"/>
        <v>0.15995339547270304</v>
      </c>
      <c r="F59" s="179"/>
      <c r="G59" s="27"/>
      <c r="H59" s="27"/>
      <c r="I59" s="27"/>
      <c r="J59" s="27"/>
      <c r="K59" s="27"/>
    </row>
    <row r="60" spans="1:11" s="21" customFormat="1" ht="13" customHeight="1">
      <c r="A60" s="124" t="s">
        <v>65</v>
      </c>
      <c r="B60" s="35">
        <v>237.67</v>
      </c>
      <c r="C60" s="35">
        <v>193.27</v>
      </c>
      <c r="D60" s="35"/>
      <c r="E60" s="36"/>
      <c r="F60" s="27"/>
      <c r="G60" s="27"/>
      <c r="H60" s="27"/>
      <c r="I60" s="27"/>
      <c r="J60" s="27"/>
      <c r="K60" s="27"/>
    </row>
    <row r="61" spans="1:11" s="21" customFormat="1" ht="13" customHeight="1">
      <c r="A61" s="124" t="s">
        <v>66</v>
      </c>
      <c r="B61" s="35">
        <v>245.72</v>
      </c>
      <c r="C61" s="35">
        <v>211.99</v>
      </c>
      <c r="D61" s="35"/>
      <c r="E61" s="36"/>
      <c r="F61" s="27"/>
      <c r="G61" s="27"/>
      <c r="H61" s="27"/>
      <c r="I61" s="27"/>
      <c r="J61" s="27"/>
      <c r="K61" s="27"/>
    </row>
    <row r="62" spans="1:11" s="21" customFormat="1" ht="13" customHeight="1" thickBot="1">
      <c r="A62" s="125" t="s">
        <v>67</v>
      </c>
      <c r="B62" s="37">
        <v>240.2</v>
      </c>
      <c r="C62" s="37">
        <v>209.28</v>
      </c>
      <c r="D62" s="37"/>
      <c r="E62" s="38"/>
      <c r="F62" s="27"/>
      <c r="G62" s="27"/>
      <c r="H62" s="27"/>
      <c r="I62" s="29"/>
      <c r="J62" s="27"/>
      <c r="K62" s="27"/>
    </row>
    <row r="63" spans="1:11" ht="16.5" thickTop="1">
      <c r="A63" s="115" t="s">
        <v>107</v>
      </c>
      <c r="B63" s="114"/>
      <c r="C63" s="115"/>
      <c r="D63" s="115"/>
      <c r="E63" s="115"/>
      <c r="F63" s="29"/>
      <c r="H63" s="29"/>
      <c r="I63" s="29"/>
      <c r="J63" s="29"/>
      <c r="K63" s="29"/>
    </row>
    <row r="64" spans="1:11">
      <c r="A64" s="115"/>
      <c r="B64" s="115"/>
      <c r="C64" s="115"/>
      <c r="D64" s="115"/>
      <c r="E64" s="115"/>
      <c r="F64" s="29"/>
      <c r="G64" s="29" t="s">
        <v>107</v>
      </c>
      <c r="H64" s="29"/>
      <c r="I64" s="29"/>
      <c r="J64" s="29"/>
      <c r="K64" s="29"/>
    </row>
    <row r="65" spans="1:11">
      <c r="A65" s="115"/>
      <c r="B65" s="115"/>
      <c r="C65" s="115"/>
      <c r="D65" s="115"/>
      <c r="E65" s="115"/>
      <c r="F65" s="29"/>
      <c r="G65" s="29"/>
      <c r="H65" s="29"/>
      <c r="I65" s="29"/>
      <c r="J65" s="29"/>
      <c r="K65" s="29"/>
    </row>
    <row r="66" spans="1:11">
      <c r="A66" s="115"/>
      <c r="B66" s="115"/>
      <c r="C66" s="115"/>
      <c r="D66" s="115"/>
      <c r="E66" s="115"/>
      <c r="F66" s="29"/>
      <c r="G66" s="29"/>
      <c r="H66" s="29"/>
      <c r="I66" s="29"/>
      <c r="J66" s="29"/>
      <c r="K66" s="29"/>
    </row>
    <row r="67" spans="1:11">
      <c r="A67" s="115"/>
      <c r="B67" s="115"/>
      <c r="C67" s="115"/>
      <c r="D67" s="115"/>
      <c r="E67" s="115"/>
      <c r="F67" s="29"/>
      <c r="G67" s="29"/>
      <c r="H67" s="29"/>
      <c r="I67" s="29"/>
      <c r="J67" s="29"/>
      <c r="K67" s="29"/>
    </row>
    <row r="68" spans="1:11">
      <c r="A68" s="115"/>
      <c r="B68" s="115"/>
      <c r="C68" s="115"/>
      <c r="D68" s="115"/>
      <c r="E68" s="115"/>
      <c r="F68" s="29"/>
      <c r="G68" s="29"/>
      <c r="H68" s="29"/>
      <c r="I68" s="29"/>
      <c r="J68" s="29"/>
      <c r="K68" s="29"/>
    </row>
    <row r="69" spans="1:11">
      <c r="A69" s="115"/>
      <c r="B69" s="115"/>
      <c r="C69" s="115"/>
      <c r="D69" s="115"/>
      <c r="E69" s="115"/>
      <c r="F69" s="29"/>
      <c r="G69" s="29"/>
      <c r="H69" s="29"/>
      <c r="I69" s="29"/>
      <c r="J69" s="29"/>
      <c r="K69" s="29"/>
    </row>
    <row r="70" spans="1:11">
      <c r="A70" s="115"/>
      <c r="B70" s="115"/>
      <c r="C70" s="115"/>
      <c r="D70" s="115"/>
      <c r="E70" s="115"/>
      <c r="F70" s="29"/>
      <c r="G70" s="29"/>
      <c r="H70" s="29"/>
      <c r="I70" s="29"/>
      <c r="J70" s="29"/>
      <c r="K70" s="29"/>
    </row>
    <row r="71" spans="1:11">
      <c r="A71" s="115"/>
      <c r="B71" s="115"/>
      <c r="C71" s="115"/>
      <c r="D71" s="115"/>
      <c r="E71" s="115"/>
      <c r="F71" s="29"/>
      <c r="G71" s="29"/>
      <c r="H71" s="29"/>
      <c r="I71" s="29"/>
      <c r="J71" s="29"/>
      <c r="K71" s="29"/>
    </row>
    <row r="72" spans="1:11">
      <c r="A72" s="115"/>
      <c r="B72" s="115"/>
      <c r="C72" s="115"/>
      <c r="D72" s="115"/>
      <c r="E72" s="115"/>
      <c r="F72" s="29"/>
      <c r="G72" s="29"/>
      <c r="H72" s="29"/>
      <c r="I72" s="29"/>
      <c r="J72" s="29"/>
      <c r="K72" s="29"/>
    </row>
    <row r="73" spans="1:11">
      <c r="A73" s="115"/>
      <c r="B73" s="115"/>
      <c r="C73" s="115"/>
      <c r="D73" s="115"/>
      <c r="E73" s="115"/>
      <c r="F73" s="29"/>
      <c r="G73" s="29"/>
      <c r="H73" s="29"/>
      <c r="I73" s="29"/>
      <c r="J73" s="29"/>
      <c r="K73" s="29"/>
    </row>
    <row r="74" spans="1:11">
      <c r="A74" s="115"/>
      <c r="B74" s="115"/>
      <c r="C74" s="115"/>
      <c r="D74" s="115"/>
      <c r="E74" s="115"/>
      <c r="F74" s="29"/>
      <c r="G74" s="29"/>
      <c r="H74" s="29"/>
      <c r="I74" s="29"/>
      <c r="J74" s="29"/>
      <c r="K74" s="29"/>
    </row>
    <row r="75" spans="1:11">
      <c r="A75" s="115"/>
      <c r="B75" s="115"/>
      <c r="C75" s="115"/>
      <c r="D75" s="115"/>
      <c r="E75" s="115"/>
      <c r="F75" s="29"/>
      <c r="G75" s="29"/>
      <c r="H75" s="29"/>
      <c r="I75" s="29"/>
      <c r="J75" s="29"/>
      <c r="K75" s="29"/>
    </row>
  </sheetData>
  <sheetProtection selectLockedCells="1" selectUnlockedCells="1"/>
  <mergeCells count="20">
    <mergeCell ref="A9:F9"/>
    <mergeCell ref="A28:F28"/>
    <mergeCell ref="A47:F47"/>
    <mergeCell ref="G12:I12"/>
    <mergeCell ref="A30:A31"/>
    <mergeCell ref="B30:B31"/>
    <mergeCell ref="C30:C31"/>
    <mergeCell ref="D30:D31"/>
    <mergeCell ref="E30:E31"/>
    <mergeCell ref="A11:A12"/>
    <mergeCell ref="B11:B12"/>
    <mergeCell ref="C11:C12"/>
    <mergeCell ref="D11:D12"/>
    <mergeCell ref="E11:E12"/>
    <mergeCell ref="F48:K48"/>
    <mergeCell ref="A49:A50"/>
    <mergeCell ref="B49:B50"/>
    <mergeCell ref="C49:C50"/>
    <mergeCell ref="D49:D50"/>
    <mergeCell ref="E49:E50"/>
  </mergeCells>
  <hyperlinks>
    <hyperlink ref="R1" location="'Sommaire&amp;Méthodo'!A1" display="Retour Sommaire"/>
  </hyperlinks>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topLeftCell="A10" workbookViewId="0">
      <selection activeCell="G47" sqref="G47"/>
    </sheetView>
  </sheetViews>
  <sheetFormatPr baseColWidth="10" defaultColWidth="11.54296875" defaultRowHeight="16"/>
  <cols>
    <col min="1" max="5" width="11.54296875" style="128"/>
    <col min="6" max="16384" width="11.54296875" style="39"/>
  </cols>
  <sheetData>
    <row r="1" spans="1:18" s="90" customFormat="1">
      <c r="A1" s="119"/>
      <c r="B1" s="119"/>
      <c r="C1" s="119"/>
      <c r="D1" s="119"/>
      <c r="E1" s="119"/>
      <c r="R1" s="271" t="s">
        <v>126</v>
      </c>
    </row>
    <row r="2" spans="1:18" s="90" customFormat="1">
      <c r="A2" s="119"/>
      <c r="B2" s="119"/>
      <c r="C2" s="119"/>
      <c r="D2" s="119"/>
      <c r="E2" s="119"/>
    </row>
    <row r="3" spans="1:18" s="90" customFormat="1">
      <c r="A3" s="119"/>
      <c r="B3" s="119"/>
      <c r="C3" s="119"/>
      <c r="D3" s="119"/>
      <c r="E3" s="119"/>
    </row>
    <row r="4" spans="1:18" s="90" customFormat="1">
      <c r="A4" s="119"/>
      <c r="B4" s="119"/>
      <c r="C4" s="119"/>
      <c r="D4" s="119"/>
      <c r="E4" s="119"/>
    </row>
    <row r="5" spans="1:18" s="90" customFormat="1">
      <c r="A5" s="119"/>
      <c r="B5" s="119"/>
      <c r="C5" s="119"/>
      <c r="D5" s="119"/>
      <c r="E5" s="119"/>
    </row>
    <row r="6" spans="1:18" s="20" customFormat="1" ht="18.5">
      <c r="A6" s="110"/>
      <c r="B6" s="110"/>
      <c r="C6" s="111"/>
      <c r="D6" s="111"/>
      <c r="E6" s="111"/>
    </row>
    <row r="7" spans="1:18" ht="17.5">
      <c r="A7" s="126" t="s">
        <v>71</v>
      </c>
      <c r="B7" s="127"/>
      <c r="C7" s="127"/>
      <c r="D7" s="127"/>
      <c r="E7" s="127"/>
    </row>
    <row r="8" spans="1:18" ht="16.5" thickBot="1">
      <c r="A8" s="127"/>
      <c r="B8" s="127"/>
      <c r="C8" s="127"/>
      <c r="D8" s="127"/>
      <c r="E8" s="127"/>
    </row>
    <row r="9" spans="1:18" ht="13.5" thickTop="1">
      <c r="A9" s="461" t="s">
        <v>70</v>
      </c>
      <c r="B9" s="463" t="s">
        <v>104</v>
      </c>
      <c r="C9" s="465" t="s">
        <v>80</v>
      </c>
      <c r="D9" s="465" t="s">
        <v>105</v>
      </c>
      <c r="E9" s="467" t="s">
        <v>106</v>
      </c>
    </row>
    <row r="10" spans="1:18" ht="13.5" thickBot="1">
      <c r="A10" s="462" t="s">
        <v>56</v>
      </c>
      <c r="B10" s="464"/>
      <c r="C10" s="466"/>
      <c r="D10" s="466"/>
      <c r="E10" s="468"/>
      <c r="G10" s="40"/>
      <c r="H10" s="40"/>
      <c r="I10" s="40"/>
      <c r="J10" s="40"/>
      <c r="K10" s="40"/>
      <c r="L10" s="40"/>
      <c r="M10" s="40"/>
      <c r="N10" s="40"/>
      <c r="O10" s="40"/>
      <c r="P10" s="40"/>
      <c r="Q10" s="40"/>
      <c r="R10" s="40"/>
    </row>
    <row r="11" spans="1:18" ht="14" thickTop="1">
      <c r="A11" s="123" t="s">
        <v>81</v>
      </c>
      <c r="B11" s="33">
        <v>479.3</v>
      </c>
      <c r="C11" s="33">
        <v>471.17</v>
      </c>
      <c r="D11" s="33">
        <v>479</v>
      </c>
      <c r="E11" s="34">
        <f>D11/C11-1</f>
        <v>1.6618205743150094E-2</v>
      </c>
      <c r="F11" s="171"/>
    </row>
    <row r="12" spans="1:18" ht="13.5">
      <c r="A12" s="124" t="s">
        <v>57</v>
      </c>
      <c r="B12" s="35">
        <v>478.5</v>
      </c>
      <c r="C12" s="35">
        <v>453</v>
      </c>
      <c r="D12" s="35">
        <v>461.5</v>
      </c>
      <c r="E12" s="36">
        <f>D12/C12-1</f>
        <v>1.8763796909492259E-2</v>
      </c>
      <c r="F12" s="171"/>
      <c r="G12" s="40"/>
      <c r="H12" s="40"/>
      <c r="I12" s="40"/>
      <c r="J12" s="40"/>
      <c r="K12" s="40"/>
      <c r="L12" s="40"/>
      <c r="M12" s="40"/>
      <c r="N12" s="40"/>
      <c r="O12" s="40"/>
      <c r="P12" s="40"/>
      <c r="Q12" s="40"/>
    </row>
    <row r="13" spans="1:18" ht="13.5">
      <c r="A13" s="124" t="s">
        <v>58</v>
      </c>
      <c r="B13" s="35">
        <v>486.2</v>
      </c>
      <c r="C13" s="35">
        <v>458</v>
      </c>
      <c r="D13" s="35">
        <v>469.81</v>
      </c>
      <c r="E13" s="36">
        <f>D13/C13-1</f>
        <v>2.5786026200873335E-2</v>
      </c>
      <c r="F13" s="171"/>
    </row>
    <row r="14" spans="1:18" ht="13.5">
      <c r="A14" s="124" t="s">
        <v>59</v>
      </c>
      <c r="B14" s="35">
        <v>501.5</v>
      </c>
      <c r="C14" s="35">
        <v>437.38</v>
      </c>
      <c r="D14" s="35">
        <v>498.2</v>
      </c>
      <c r="E14" s="36">
        <f>D14/C14-1</f>
        <v>0.13905528373496723</v>
      </c>
    </row>
    <row r="15" spans="1:18" ht="13.5">
      <c r="A15" s="124" t="s">
        <v>60</v>
      </c>
      <c r="B15" s="35">
        <v>511</v>
      </c>
      <c r="C15" s="35">
        <v>438</v>
      </c>
      <c r="D15" s="35">
        <v>520.38</v>
      </c>
      <c r="E15" s="36">
        <f>D15/C15-1</f>
        <v>0.18808219178082197</v>
      </c>
      <c r="F15" s="141"/>
    </row>
    <row r="16" spans="1:18" ht="13.5">
      <c r="A16" s="124" t="s">
        <v>61</v>
      </c>
      <c r="B16" s="35">
        <v>498.9</v>
      </c>
      <c r="C16" s="35">
        <v>428</v>
      </c>
      <c r="D16" s="430">
        <v>522.33333333333337</v>
      </c>
      <c r="E16" s="432">
        <f t="shared" ref="E16:E18" si="0">D16/C16-1</f>
        <v>0.22040498442367618</v>
      </c>
    </row>
    <row r="17" spans="1:17" ht="13.5">
      <c r="A17" s="124" t="s">
        <v>62</v>
      </c>
      <c r="B17" s="35">
        <v>509.7</v>
      </c>
      <c r="C17" s="35">
        <v>423.125</v>
      </c>
      <c r="D17" s="430">
        <v>525.625</v>
      </c>
      <c r="E17" s="432">
        <f t="shared" si="0"/>
        <v>0.24224519940915812</v>
      </c>
    </row>
    <row r="18" spans="1:17" ht="13.5">
      <c r="A18" s="124" t="s">
        <v>63</v>
      </c>
      <c r="B18" s="35">
        <v>507.3</v>
      </c>
      <c r="C18" s="35">
        <v>413.6</v>
      </c>
      <c r="D18" s="35">
        <v>523.25</v>
      </c>
      <c r="E18" s="432">
        <f t="shared" si="0"/>
        <v>0.26511121856866526</v>
      </c>
    </row>
    <row r="19" spans="1:17" ht="13.5">
      <c r="A19" s="124" t="s">
        <v>64</v>
      </c>
      <c r="B19" s="35">
        <v>582.29999999999995</v>
      </c>
      <c r="C19" s="35">
        <v>433.5</v>
      </c>
      <c r="D19" s="35"/>
      <c r="E19" s="36"/>
    </row>
    <row r="20" spans="1:17" ht="13.5">
      <c r="A20" s="124" t="s">
        <v>65</v>
      </c>
      <c r="B20" s="35">
        <v>548.79999999999995</v>
      </c>
      <c r="C20" s="35">
        <v>446.88</v>
      </c>
      <c r="D20" s="35"/>
      <c r="E20" s="36"/>
    </row>
    <row r="21" spans="1:17" ht="13.5">
      <c r="A21" s="124" t="s">
        <v>66</v>
      </c>
      <c r="B21" s="35">
        <v>524.1</v>
      </c>
      <c r="C21" s="35">
        <v>475.67</v>
      </c>
      <c r="D21" s="35"/>
      <c r="E21" s="36"/>
      <c r="F21" s="141"/>
    </row>
    <row r="22" spans="1:17" ht="14" thickBot="1">
      <c r="A22" s="125" t="s">
        <v>67</v>
      </c>
      <c r="B22" s="37">
        <v>501.6</v>
      </c>
      <c r="C22" s="37">
        <v>457.17</v>
      </c>
      <c r="D22" s="37"/>
      <c r="E22" s="38"/>
    </row>
    <row r="23" spans="1:17" ht="16.5" thickTop="1">
      <c r="A23" s="127" t="s">
        <v>108</v>
      </c>
      <c r="B23" s="129"/>
      <c r="C23" s="127"/>
      <c r="D23" s="127"/>
      <c r="E23" s="127"/>
      <c r="G23" s="127" t="s">
        <v>108</v>
      </c>
    </row>
    <row r="24" spans="1:17">
      <c r="A24" s="127"/>
      <c r="B24" s="127"/>
      <c r="C24" s="127"/>
      <c r="D24" s="127"/>
      <c r="E24" s="127"/>
    </row>
    <row r="25" spans="1:17" ht="17.5">
      <c r="A25" s="126" t="s">
        <v>72</v>
      </c>
      <c r="B25" s="127"/>
      <c r="C25" s="127"/>
      <c r="D25" s="127"/>
      <c r="E25" s="127"/>
    </row>
    <row r="26" spans="1:17" ht="32.15" customHeight="1" thickBot="1">
      <c r="A26" s="127"/>
      <c r="B26" s="127"/>
      <c r="C26" s="127"/>
      <c r="D26" s="127"/>
      <c r="E26" s="127"/>
    </row>
    <row r="27" spans="1:17" ht="13.5" customHeight="1" thickTop="1">
      <c r="A27" s="461" t="s">
        <v>70</v>
      </c>
      <c r="B27" s="463" t="s">
        <v>104</v>
      </c>
      <c r="C27" s="465" t="s">
        <v>80</v>
      </c>
      <c r="D27" s="465" t="s">
        <v>105</v>
      </c>
      <c r="E27" s="467" t="s">
        <v>106</v>
      </c>
    </row>
    <row r="28" spans="1:17" ht="13.5" thickBot="1">
      <c r="A28" s="462" t="s">
        <v>56</v>
      </c>
      <c r="B28" s="464"/>
      <c r="C28" s="466"/>
      <c r="D28" s="466"/>
      <c r="E28" s="468"/>
      <c r="F28" s="41"/>
      <c r="G28" s="41"/>
      <c r="H28" s="41"/>
      <c r="I28" s="41"/>
      <c r="J28" s="41"/>
      <c r="K28" s="41"/>
      <c r="L28" s="41"/>
      <c r="M28" s="41"/>
      <c r="N28" s="41"/>
      <c r="O28" s="41"/>
      <c r="P28" s="41"/>
      <c r="Q28" s="41"/>
    </row>
    <row r="29" spans="1:17" ht="14" thickTop="1">
      <c r="A29" s="123" t="s">
        <v>81</v>
      </c>
      <c r="B29" s="33">
        <v>443.3</v>
      </c>
      <c r="C29" s="33">
        <v>466.67</v>
      </c>
      <c r="D29" s="33">
        <v>448.13</v>
      </c>
      <c r="E29" s="34">
        <f>D29/C29-1</f>
        <v>-3.9728287655088179E-2</v>
      </c>
      <c r="F29" s="172"/>
      <c r="G29" s="40"/>
      <c r="H29" s="40"/>
      <c r="I29" s="40"/>
      <c r="J29" s="40"/>
      <c r="K29" s="40"/>
      <c r="L29" s="40"/>
      <c r="M29" s="40"/>
      <c r="N29" s="40"/>
      <c r="O29" s="40"/>
      <c r="P29" s="40"/>
      <c r="Q29" s="40"/>
    </row>
    <row r="30" spans="1:17" ht="13.5">
      <c r="A30" s="124" t="s">
        <v>57</v>
      </c>
      <c r="B30" s="35">
        <v>450.5</v>
      </c>
      <c r="C30" s="35">
        <v>441.67</v>
      </c>
      <c r="D30" s="35">
        <v>464.17</v>
      </c>
      <c r="E30" s="36">
        <f>D30/C30-1</f>
        <v>5.0943011750854694E-2</v>
      </c>
      <c r="F30" s="172"/>
      <c r="G30" s="40"/>
      <c r="H30" s="40"/>
      <c r="I30" s="40"/>
      <c r="J30" s="40"/>
      <c r="K30" s="40"/>
      <c r="L30" s="40"/>
      <c r="M30" s="40"/>
      <c r="N30" s="40"/>
      <c r="O30" s="40"/>
      <c r="P30" s="40"/>
      <c r="Q30" s="40"/>
    </row>
    <row r="31" spans="1:17" ht="13.5">
      <c r="A31" s="124" t="s">
        <v>58</v>
      </c>
      <c r="B31" s="35">
        <v>448.1</v>
      </c>
      <c r="C31" s="35">
        <v>418.13</v>
      </c>
      <c r="D31" s="35">
        <v>467.5</v>
      </c>
      <c r="E31" s="36">
        <f>D31/C31-1</f>
        <v>0.11807332647741142</v>
      </c>
      <c r="F31" s="172"/>
    </row>
    <row r="32" spans="1:17" ht="13.5">
      <c r="A32" s="124" t="s">
        <v>59</v>
      </c>
      <c r="B32" s="35">
        <v>477.4</v>
      </c>
      <c r="C32" s="35">
        <v>406.25</v>
      </c>
      <c r="D32" s="35">
        <v>536.25</v>
      </c>
      <c r="E32" s="36">
        <f>D32/C32-1</f>
        <v>0.32000000000000006</v>
      </c>
    </row>
    <row r="33" spans="1:7" ht="13.5">
      <c r="A33" s="124" t="s">
        <v>60</v>
      </c>
      <c r="B33" s="35">
        <v>489.6</v>
      </c>
      <c r="C33" s="35">
        <v>417.5</v>
      </c>
      <c r="D33" s="35">
        <v>553.75</v>
      </c>
      <c r="E33" s="36">
        <f>D33/C33-1</f>
        <v>0.32634730538922163</v>
      </c>
    </row>
    <row r="34" spans="1:7" ht="13.5">
      <c r="A34" s="124" t="s">
        <v>61</v>
      </c>
      <c r="B34" s="35">
        <v>478.2</v>
      </c>
      <c r="C34" s="35">
        <v>422.5</v>
      </c>
      <c r="D34" s="431">
        <v>538.33333333333337</v>
      </c>
      <c r="E34" s="432">
        <f t="shared" ref="E34:E36" si="1">D34/C34-1</f>
        <v>0.27416173570019731</v>
      </c>
    </row>
    <row r="35" spans="1:7" ht="13.5">
      <c r="A35" s="124" t="s">
        <v>62</v>
      </c>
      <c r="B35" s="35">
        <v>486</v>
      </c>
      <c r="C35" s="35">
        <v>406.25</v>
      </c>
      <c r="D35" s="431">
        <v>533.75</v>
      </c>
      <c r="E35" s="432">
        <f t="shared" si="1"/>
        <v>0.31384615384615389</v>
      </c>
    </row>
    <row r="36" spans="1:7" ht="13.5">
      <c r="A36" s="124" t="s">
        <v>63</v>
      </c>
      <c r="B36" s="35">
        <v>490.4</v>
      </c>
      <c r="C36" s="35">
        <v>398</v>
      </c>
      <c r="D36" s="35">
        <v>538.75</v>
      </c>
      <c r="E36" s="432">
        <f t="shared" si="1"/>
        <v>0.35364321608040195</v>
      </c>
    </row>
    <row r="37" spans="1:7" ht="13.5">
      <c r="A37" s="124" t="s">
        <v>64</v>
      </c>
      <c r="B37" s="35">
        <v>575.79999999999995</v>
      </c>
      <c r="C37" s="35">
        <v>405</v>
      </c>
      <c r="D37" s="35"/>
      <c r="E37" s="36"/>
    </row>
    <row r="38" spans="1:7" ht="13.5">
      <c r="A38" s="124" t="s">
        <v>65</v>
      </c>
      <c r="B38" s="35">
        <v>502.3</v>
      </c>
      <c r="C38" s="35">
        <v>411.88</v>
      </c>
      <c r="D38" s="35"/>
      <c r="E38" s="36"/>
    </row>
    <row r="39" spans="1:7" ht="13.5">
      <c r="A39" s="124" t="s">
        <v>66</v>
      </c>
      <c r="B39" s="35">
        <v>505.2</v>
      </c>
      <c r="C39" s="35">
        <v>439.17</v>
      </c>
      <c r="D39" s="35"/>
      <c r="E39" s="36"/>
      <c r="F39" s="141"/>
    </row>
    <row r="40" spans="1:7" ht="14" thickBot="1">
      <c r="A40" s="125" t="s">
        <v>67</v>
      </c>
      <c r="B40" s="37">
        <v>472.7</v>
      </c>
      <c r="C40" s="37">
        <v>441.67</v>
      </c>
      <c r="D40" s="37"/>
      <c r="E40" s="38"/>
    </row>
    <row r="41" spans="1:7" ht="16.5" thickTop="1">
      <c r="A41" s="127" t="s">
        <v>108</v>
      </c>
      <c r="G41" s="127" t="s">
        <v>108</v>
      </c>
    </row>
  </sheetData>
  <mergeCells count="10">
    <mergeCell ref="A27:A28"/>
    <mergeCell ref="B27:B28"/>
    <mergeCell ref="C27:C28"/>
    <mergeCell ref="D27:D28"/>
    <mergeCell ref="E27:E28"/>
    <mergeCell ref="A9:A10"/>
    <mergeCell ref="B9:B10"/>
    <mergeCell ref="C9:C10"/>
    <mergeCell ref="D9:D10"/>
    <mergeCell ref="E9:E10"/>
  </mergeCells>
  <hyperlinks>
    <hyperlink ref="R1" location="'Sommaire&amp;Méthodo'!A1" display="Retour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topLeftCell="A16" zoomScale="90" zoomScaleNormal="90" workbookViewId="0">
      <selection activeCell="F59" sqref="F59"/>
    </sheetView>
  </sheetViews>
  <sheetFormatPr baseColWidth="10" defaultColWidth="11.54296875" defaultRowHeight="12" customHeight="1"/>
  <cols>
    <col min="1" max="1" width="20" style="42" customWidth="1"/>
    <col min="2" max="11" width="7.54296875" style="43" customWidth="1"/>
    <col min="12" max="12" width="10.453125" style="43" customWidth="1"/>
    <col min="13" max="13" width="6.54296875" style="46" customWidth="1"/>
    <col min="14" max="14" width="10.54296875" style="46" customWidth="1"/>
    <col min="15" max="15" width="7.54296875" style="46" customWidth="1"/>
    <col min="16" max="16" width="9.26953125" style="46" customWidth="1"/>
    <col min="17" max="17" width="12.08984375" style="43" customWidth="1"/>
    <col min="18" max="19" width="7.08984375" style="43" customWidth="1"/>
    <col min="20" max="20" width="6.54296875" style="43" customWidth="1"/>
    <col min="21" max="21" width="8" style="45" customWidth="1"/>
    <col min="22" max="22" width="7.54296875" style="43" customWidth="1"/>
    <col min="23" max="24" width="14.453125" style="43" customWidth="1"/>
    <col min="25" max="25" width="20.1796875" style="43" customWidth="1"/>
    <col min="26" max="26" width="16.1796875" style="43" customWidth="1"/>
    <col min="27" max="27" width="14.81640625" style="43" customWidth="1"/>
    <col min="28" max="16384" width="11.54296875" style="43"/>
  </cols>
  <sheetData>
    <row r="1" spans="1:28" ht="12" customHeight="1">
      <c r="X1" s="271" t="s">
        <v>126</v>
      </c>
    </row>
    <row r="2" spans="1:28" ht="15" customHeight="1">
      <c r="B2" s="42"/>
      <c r="C2" s="42"/>
      <c r="D2" s="42"/>
      <c r="E2" s="42"/>
      <c r="F2" s="42"/>
      <c r="G2" s="42"/>
      <c r="H2" s="42"/>
      <c r="I2" s="42"/>
      <c r="J2" s="42"/>
      <c r="K2" s="42"/>
      <c r="L2" s="42"/>
      <c r="M2" s="43"/>
      <c r="N2" s="44"/>
      <c r="O2" s="44"/>
      <c r="P2" s="44"/>
    </row>
    <row r="3" spans="1:28" ht="12" customHeight="1">
      <c r="Q3" s="47"/>
      <c r="R3" s="47"/>
      <c r="S3" s="47"/>
      <c r="T3" s="47"/>
      <c r="U3" s="48"/>
      <c r="V3" s="47"/>
    </row>
    <row r="6" spans="1:28" ht="15" customHeight="1">
      <c r="B6" s="42"/>
      <c r="C6" s="42"/>
      <c r="D6" s="42"/>
      <c r="E6" s="42"/>
      <c r="F6" s="42"/>
      <c r="G6" s="42"/>
      <c r="H6" s="42"/>
      <c r="I6" s="42"/>
      <c r="J6" s="42"/>
      <c r="K6" s="42"/>
      <c r="L6" s="42"/>
      <c r="M6" s="43"/>
      <c r="N6" s="44"/>
      <c r="O6" s="44"/>
      <c r="P6" s="44"/>
    </row>
    <row r="7" spans="1:28" ht="15" customHeight="1">
      <c r="B7" s="42"/>
      <c r="C7" s="42"/>
      <c r="D7" s="42"/>
      <c r="E7" s="42"/>
      <c r="F7" s="42"/>
      <c r="G7" s="42"/>
      <c r="H7" s="42"/>
      <c r="I7" s="42"/>
      <c r="J7" s="42"/>
      <c r="K7" s="42"/>
      <c r="L7" s="42"/>
      <c r="M7" s="43"/>
      <c r="N7" s="44"/>
      <c r="O7" s="44"/>
      <c r="P7" s="44"/>
    </row>
    <row r="8" spans="1:28" ht="15" customHeight="1">
      <c r="B8" s="49" t="s">
        <v>73</v>
      </c>
      <c r="C8" s="42"/>
      <c r="D8" s="42"/>
      <c r="E8" s="42"/>
      <c r="F8" s="42"/>
      <c r="G8" s="42"/>
      <c r="H8" s="42"/>
      <c r="I8" s="42"/>
      <c r="J8" s="42"/>
      <c r="K8" s="42"/>
      <c r="L8" s="42"/>
      <c r="M8" s="43"/>
      <c r="N8" s="44"/>
      <c r="O8" s="44"/>
      <c r="P8" s="44"/>
    </row>
    <row r="9" spans="1:28" ht="15" customHeight="1">
      <c r="B9" s="50"/>
      <c r="C9" s="51"/>
      <c r="D9" s="51"/>
      <c r="E9" s="51"/>
      <c r="F9" s="51"/>
      <c r="G9" s="51"/>
      <c r="H9" s="51"/>
      <c r="I9" s="51"/>
      <c r="J9" s="51"/>
      <c r="K9" s="51"/>
      <c r="L9" s="51"/>
      <c r="M9" s="51"/>
      <c r="N9" s="51"/>
      <c r="O9" s="51"/>
    </row>
    <row r="10" spans="1:28" ht="24.65" customHeight="1">
      <c r="A10" s="47" t="s">
        <v>74</v>
      </c>
      <c r="B10" s="52">
        <v>36526</v>
      </c>
      <c r="C10" s="53">
        <v>36892</v>
      </c>
      <c r="D10" s="52">
        <v>37257</v>
      </c>
      <c r="E10" s="53">
        <v>37622</v>
      </c>
      <c r="F10" s="52">
        <v>37987</v>
      </c>
      <c r="G10" s="53">
        <v>38353</v>
      </c>
      <c r="H10" s="52">
        <v>38718</v>
      </c>
      <c r="I10" s="53">
        <v>39083</v>
      </c>
      <c r="J10" s="52">
        <v>39448</v>
      </c>
      <c r="K10" s="53">
        <v>39814</v>
      </c>
      <c r="L10" s="52">
        <v>40179</v>
      </c>
      <c r="M10" s="53">
        <v>40544</v>
      </c>
      <c r="N10" s="52">
        <v>40909</v>
      </c>
      <c r="O10" s="53">
        <v>41275</v>
      </c>
      <c r="P10" s="52">
        <v>41640</v>
      </c>
      <c r="Q10" s="53">
        <v>42005</v>
      </c>
      <c r="R10" s="52">
        <v>42370</v>
      </c>
      <c r="S10" s="52">
        <v>42737</v>
      </c>
      <c r="T10" s="52">
        <v>43103</v>
      </c>
      <c r="U10" s="52">
        <v>43468</v>
      </c>
      <c r="V10" s="52">
        <v>43832</v>
      </c>
      <c r="W10" s="99">
        <v>2021</v>
      </c>
      <c r="X10" s="181">
        <v>2022</v>
      </c>
      <c r="Y10" s="181">
        <v>2023</v>
      </c>
      <c r="Z10" s="181">
        <v>2024</v>
      </c>
      <c r="AA10" s="96" t="s">
        <v>161</v>
      </c>
      <c r="AB10" s="94"/>
    </row>
    <row r="11" spans="1:28" s="60" customFormat="1" ht="15" customHeight="1">
      <c r="A11" s="54" t="s">
        <v>75</v>
      </c>
      <c r="B11" s="55">
        <v>235.54</v>
      </c>
      <c r="C11" s="56">
        <v>216.422</v>
      </c>
      <c r="D11" s="55">
        <v>227.13</v>
      </c>
      <c r="E11" s="55">
        <v>184.06</v>
      </c>
      <c r="F11" s="55">
        <v>221.899</v>
      </c>
      <c r="G11" s="55">
        <v>204.197</v>
      </c>
      <c r="H11" s="55">
        <v>213.56</v>
      </c>
      <c r="I11" s="55">
        <v>215.636</v>
      </c>
      <c r="J11" s="55">
        <v>243.68899999999999</v>
      </c>
      <c r="K11" s="55">
        <v>195.345</v>
      </c>
      <c r="L11" s="55">
        <v>239.19900000000001</v>
      </c>
      <c r="M11" s="55">
        <v>243.29599999999999</v>
      </c>
      <c r="N11" s="55">
        <v>258.57299999999998</v>
      </c>
      <c r="O11" s="55">
        <v>285.07799999999997</v>
      </c>
      <c r="P11" s="57">
        <v>296</v>
      </c>
      <c r="Q11" s="57">
        <v>294</v>
      </c>
      <c r="R11" s="57">
        <v>278</v>
      </c>
      <c r="S11" s="58">
        <v>265</v>
      </c>
      <c r="T11" s="58">
        <v>268</v>
      </c>
      <c r="U11" s="58">
        <v>287</v>
      </c>
      <c r="V11" s="58">
        <v>222</v>
      </c>
      <c r="W11" s="92">
        <v>277.5</v>
      </c>
      <c r="X11" s="106">
        <v>244</v>
      </c>
      <c r="Y11" s="107">
        <v>268</v>
      </c>
      <c r="Z11" s="107">
        <v>213</v>
      </c>
      <c r="AA11" s="97">
        <f>Z11/Y11-1</f>
        <v>-0.20522388059701491</v>
      </c>
      <c r="AB11" s="95"/>
    </row>
    <row r="12" spans="1:28" ht="14.15" customHeight="1">
      <c r="A12" s="54" t="s">
        <v>76</v>
      </c>
      <c r="B12" s="61">
        <v>176.941</v>
      </c>
      <c r="C12" s="62">
        <v>172.572</v>
      </c>
      <c r="D12" s="61">
        <v>187.00700000000001</v>
      </c>
      <c r="E12" s="61">
        <v>184.81800000000001</v>
      </c>
      <c r="F12" s="61">
        <v>217.56299999999999</v>
      </c>
      <c r="G12" s="61">
        <v>229.52</v>
      </c>
      <c r="H12" s="61">
        <v>209.15100000000001</v>
      </c>
      <c r="I12" s="61">
        <v>212.74600000000001</v>
      </c>
      <c r="J12" s="61">
        <v>204.92</v>
      </c>
      <c r="K12" s="61">
        <v>179.42500000000001</v>
      </c>
      <c r="L12" s="61">
        <v>203.59700000000001</v>
      </c>
      <c r="M12" s="61">
        <v>172.60400000000001</v>
      </c>
      <c r="N12" s="61">
        <v>181.43700000000001</v>
      </c>
      <c r="O12" s="61">
        <v>144.184</v>
      </c>
      <c r="P12" s="63">
        <v>113.7</v>
      </c>
      <c r="Q12" s="63">
        <v>129</v>
      </c>
      <c r="R12" s="63">
        <v>149</v>
      </c>
      <c r="S12" s="64">
        <v>142</v>
      </c>
      <c r="T12" s="64">
        <v>139</v>
      </c>
      <c r="U12" s="64">
        <v>88</v>
      </c>
      <c r="V12" s="64">
        <v>85</v>
      </c>
      <c r="W12" s="93">
        <v>95.5</v>
      </c>
      <c r="X12" s="108">
        <v>85.4</v>
      </c>
      <c r="Y12" s="109">
        <v>86</v>
      </c>
      <c r="Z12" s="109">
        <v>76</v>
      </c>
      <c r="AA12" s="98">
        <f>Z12/Y12-1</f>
        <v>-0.11627906976744184</v>
      </c>
      <c r="AB12" s="95"/>
    </row>
    <row r="13" spans="1:28" ht="14.15" customHeight="1">
      <c r="A13" s="65"/>
      <c r="B13" s="66"/>
      <c r="C13" s="66"/>
      <c r="D13" s="66"/>
      <c r="E13" s="66"/>
      <c r="F13" s="66"/>
      <c r="G13" s="66"/>
      <c r="H13" s="66"/>
      <c r="I13" s="66"/>
      <c r="J13" s="66"/>
      <c r="K13" s="66"/>
      <c r="L13" s="66"/>
      <c r="M13" s="66"/>
      <c r="N13" s="66"/>
      <c r="O13" s="66"/>
      <c r="Q13" s="46"/>
      <c r="R13" s="46"/>
      <c r="S13" s="46"/>
      <c r="T13" s="46"/>
      <c r="U13" s="46"/>
      <c r="V13" s="46"/>
      <c r="W13" s="85"/>
      <c r="X13" s="67"/>
      <c r="Y13" s="67"/>
      <c r="Z13" s="67"/>
      <c r="AA13" s="46"/>
    </row>
    <row r="14" spans="1:28" ht="14.15" customHeight="1">
      <c r="A14" s="42" t="s">
        <v>77</v>
      </c>
      <c r="B14" s="67">
        <f>B12+B11</f>
        <v>412.48099999999999</v>
      </c>
      <c r="C14" s="68">
        <f t="shared" ref="C14:R14" si="0">C12+C11</f>
        <v>388.99400000000003</v>
      </c>
      <c r="D14" s="67">
        <f t="shared" si="0"/>
        <v>414.137</v>
      </c>
      <c r="E14" s="68">
        <f t="shared" si="0"/>
        <v>368.87800000000004</v>
      </c>
      <c r="F14" s="67">
        <f t="shared" si="0"/>
        <v>439.46199999999999</v>
      </c>
      <c r="G14" s="68">
        <f t="shared" si="0"/>
        <v>433.71699999999998</v>
      </c>
      <c r="H14" s="67">
        <f t="shared" si="0"/>
        <v>422.71100000000001</v>
      </c>
      <c r="I14" s="68">
        <f t="shared" si="0"/>
        <v>428.38200000000001</v>
      </c>
      <c r="J14" s="67">
        <f t="shared" si="0"/>
        <v>448.60899999999998</v>
      </c>
      <c r="K14" s="68">
        <f t="shared" si="0"/>
        <v>374.77</v>
      </c>
      <c r="L14" s="67">
        <f t="shared" si="0"/>
        <v>442.79600000000005</v>
      </c>
      <c r="M14" s="68">
        <f t="shared" si="0"/>
        <v>415.9</v>
      </c>
      <c r="N14" s="67">
        <f t="shared" si="0"/>
        <v>440.01</v>
      </c>
      <c r="O14" s="68">
        <f t="shared" si="0"/>
        <v>429.26199999999994</v>
      </c>
      <c r="P14" s="67">
        <f t="shared" si="0"/>
        <v>409.7</v>
      </c>
      <c r="Q14" s="68">
        <f t="shared" si="0"/>
        <v>423</v>
      </c>
      <c r="R14" s="67">
        <f t="shared" si="0"/>
        <v>427</v>
      </c>
      <c r="S14" s="67">
        <f>S12+S11</f>
        <v>407</v>
      </c>
      <c r="T14" s="67">
        <f>T12+T11</f>
        <v>407</v>
      </c>
      <c r="U14" s="67">
        <f>U12+U11</f>
        <v>375</v>
      </c>
      <c r="V14" s="67">
        <v>307</v>
      </c>
      <c r="W14" s="100">
        <f>W11+W12</f>
        <v>373</v>
      </c>
      <c r="X14" s="67">
        <f>X11+X12</f>
        <v>329.4</v>
      </c>
      <c r="Y14" s="67">
        <f>Y11+Y12</f>
        <v>354</v>
      </c>
      <c r="Z14" s="67">
        <f>Z11+Z12</f>
        <v>289</v>
      </c>
      <c r="AA14" s="101">
        <f>Z14/Y14-1</f>
        <v>-0.18361581920903958</v>
      </c>
      <c r="AB14" s="59"/>
    </row>
    <row r="15" spans="1:28" ht="12" customHeight="1">
      <c r="A15" s="65"/>
      <c r="B15" s="42"/>
      <c r="C15" s="42"/>
      <c r="D15" s="42"/>
      <c r="E15" s="42"/>
      <c r="F15" s="42"/>
      <c r="G15" s="44"/>
      <c r="H15" s="42"/>
      <c r="I15" s="42"/>
      <c r="J15" s="42"/>
      <c r="K15" s="42"/>
      <c r="L15" s="42"/>
      <c r="M15" s="43"/>
      <c r="N15" s="44"/>
      <c r="O15" s="44"/>
      <c r="P15" s="44"/>
      <c r="Q15" s="69"/>
      <c r="R15" s="69"/>
      <c r="S15" s="69"/>
      <c r="T15" s="69"/>
    </row>
    <row r="16" spans="1:28" ht="15" customHeight="1">
      <c r="A16" s="42" t="s">
        <v>163</v>
      </c>
    </row>
    <row r="17" spans="15:21" ht="12" customHeight="1">
      <c r="O17" s="42"/>
    </row>
    <row r="18" spans="15:21" ht="12" customHeight="1">
      <c r="U18" s="70"/>
    </row>
    <row r="19" spans="15:21" ht="12" customHeight="1">
      <c r="U19" s="70"/>
    </row>
    <row r="39" spans="2:22" ht="12" customHeight="1">
      <c r="B39" s="42" t="s">
        <v>162</v>
      </c>
      <c r="G39" s="65"/>
    </row>
    <row r="42" spans="2:22" ht="12" customHeight="1">
      <c r="G42" s="42"/>
    </row>
    <row r="43" spans="2:22" ht="12" customHeight="1">
      <c r="G43" s="42"/>
      <c r="N43" s="71"/>
      <c r="Q43" s="46"/>
      <c r="R43" s="71"/>
      <c r="U43" s="43"/>
      <c r="V43" s="45"/>
    </row>
    <row r="44" spans="2:22" ht="12" customHeight="1">
      <c r="G44" s="42"/>
    </row>
    <row r="46" spans="2:22" ht="12" customHeight="1">
      <c r="G46" s="42"/>
    </row>
    <row r="47" spans="2:22" ht="12" customHeight="1">
      <c r="G47" s="42"/>
    </row>
    <row r="49" spans="1:21" ht="12" customHeight="1">
      <c r="A49" s="71" t="s">
        <v>78</v>
      </c>
      <c r="I49" s="47"/>
      <c r="J49" s="47"/>
      <c r="M49" s="43"/>
      <c r="N49" s="43"/>
      <c r="O49" s="43"/>
      <c r="P49" s="43"/>
    </row>
    <row r="50" spans="1:21" ht="12" customHeight="1">
      <c r="B50" s="72"/>
      <c r="C50" s="51"/>
      <c r="D50" s="51"/>
      <c r="E50" s="51"/>
      <c r="F50" s="51"/>
      <c r="G50" s="51"/>
      <c r="H50" s="51"/>
      <c r="M50" s="43"/>
      <c r="N50" s="43"/>
      <c r="O50" s="43"/>
      <c r="P50" s="43"/>
      <c r="U50" s="43"/>
    </row>
    <row r="51" spans="1:21" ht="32.25" customHeight="1">
      <c r="A51" s="73" t="s">
        <v>74</v>
      </c>
      <c r="B51" s="74">
        <v>2019</v>
      </c>
      <c r="C51" s="74">
        <v>2020</v>
      </c>
      <c r="D51" s="74">
        <v>2021</v>
      </c>
      <c r="E51" s="74">
        <v>2022</v>
      </c>
      <c r="F51" s="102">
        <v>2023</v>
      </c>
      <c r="G51" s="438">
        <v>2024</v>
      </c>
      <c r="M51" s="43"/>
      <c r="N51" s="43"/>
      <c r="O51" s="43"/>
      <c r="P51" s="43"/>
      <c r="U51" s="43"/>
    </row>
    <row r="52" spans="1:21" ht="21" customHeight="1">
      <c r="A52" s="75" t="s">
        <v>2</v>
      </c>
      <c r="B52" s="439">
        <v>87570</v>
      </c>
      <c r="C52" s="439">
        <v>85215</v>
      </c>
      <c r="D52" s="439">
        <v>95522</v>
      </c>
      <c r="E52" s="439">
        <v>85425</v>
      </c>
      <c r="F52" s="440">
        <v>85900</v>
      </c>
      <c r="G52" s="441">
        <v>76080</v>
      </c>
      <c r="M52" s="43"/>
      <c r="N52" s="43"/>
      <c r="O52" s="43"/>
      <c r="P52" s="43"/>
      <c r="U52" s="43"/>
    </row>
    <row r="53" spans="1:21" ht="17.5" customHeight="1">
      <c r="A53" s="75" t="s">
        <v>104</v>
      </c>
      <c r="B53" s="442">
        <v>87926.399999999994</v>
      </c>
      <c r="C53" s="442">
        <v>87926.399999999994</v>
      </c>
      <c r="D53" s="442">
        <v>87926.399999999994</v>
      </c>
      <c r="E53" s="442">
        <v>87926.399999999994</v>
      </c>
      <c r="F53" s="443">
        <v>87926.399999999994</v>
      </c>
      <c r="G53" s="444">
        <v>87926.399999999994</v>
      </c>
      <c r="H53" s="436"/>
      <c r="M53" s="43"/>
      <c r="N53" s="43"/>
      <c r="O53" s="43"/>
      <c r="P53" s="43"/>
      <c r="U53" s="43"/>
    </row>
    <row r="54" spans="1:21" ht="14.15" customHeight="1">
      <c r="A54" s="75"/>
      <c r="B54" s="436"/>
      <c r="C54" s="436"/>
      <c r="D54" s="436"/>
      <c r="E54" s="436"/>
      <c r="F54" s="436"/>
      <c r="G54" s="436"/>
      <c r="H54" s="436"/>
      <c r="I54" s="436"/>
      <c r="J54" s="436"/>
      <c r="K54" s="436"/>
      <c r="L54" s="436"/>
      <c r="M54" s="436"/>
      <c r="N54" s="436"/>
      <c r="O54" s="436"/>
      <c r="Q54" s="436"/>
      <c r="U54" s="43"/>
    </row>
    <row r="55" spans="1:21" ht="14.15" customHeight="1">
      <c r="A55" s="42" t="s">
        <v>162</v>
      </c>
      <c r="B55" s="436"/>
      <c r="C55" s="436"/>
      <c r="D55" s="436"/>
      <c r="E55" s="436"/>
      <c r="F55" s="436"/>
      <c r="G55" s="436"/>
      <c r="H55" s="436"/>
      <c r="I55" s="436"/>
      <c r="J55" s="436"/>
      <c r="K55" s="436"/>
      <c r="L55" s="436"/>
      <c r="M55" s="436"/>
      <c r="N55" s="436"/>
      <c r="O55" s="436"/>
      <c r="Q55" s="436"/>
      <c r="U55" s="43"/>
    </row>
    <row r="56" spans="1:21" ht="14.15" customHeight="1">
      <c r="A56" s="75"/>
      <c r="B56" s="436"/>
      <c r="C56" s="436"/>
      <c r="D56" s="436"/>
      <c r="E56" s="436"/>
      <c r="F56" s="436"/>
      <c r="G56" s="436"/>
      <c r="H56" s="436"/>
      <c r="I56" s="436"/>
      <c r="J56" s="436"/>
      <c r="K56" s="436"/>
      <c r="L56" s="436"/>
      <c r="M56" s="436"/>
      <c r="N56" s="436"/>
      <c r="O56" s="436"/>
      <c r="Q56" s="436"/>
      <c r="U56" s="43"/>
    </row>
    <row r="57" spans="1:21" ht="14.15" customHeight="1">
      <c r="A57" s="75"/>
      <c r="B57" s="436"/>
      <c r="C57" s="436"/>
      <c r="D57" s="436"/>
      <c r="E57" s="436"/>
      <c r="F57" s="436"/>
      <c r="G57" s="436"/>
      <c r="H57" s="436"/>
      <c r="I57" s="436"/>
      <c r="J57" s="436"/>
      <c r="K57" s="436"/>
      <c r="L57" s="436"/>
      <c r="M57" s="436"/>
      <c r="N57" s="436"/>
      <c r="O57" s="436"/>
      <c r="Q57" s="436"/>
      <c r="U57" s="43"/>
    </row>
    <row r="58" spans="1:21" ht="14.15" customHeight="1">
      <c r="A58" s="75"/>
      <c r="B58" s="436"/>
      <c r="C58" s="436"/>
      <c r="D58" s="436"/>
      <c r="E58" s="436"/>
      <c r="F58" s="436"/>
      <c r="G58" s="436"/>
      <c r="H58" s="436"/>
      <c r="I58" s="436"/>
      <c r="J58" s="436"/>
      <c r="K58" s="436"/>
      <c r="L58" s="436"/>
      <c r="M58" s="436"/>
      <c r="N58" s="436"/>
      <c r="O58" s="436"/>
      <c r="Q58" s="436"/>
      <c r="U58" s="43"/>
    </row>
    <row r="59" spans="1:21" ht="14.15" customHeight="1">
      <c r="A59" s="75"/>
      <c r="B59" s="436"/>
      <c r="C59" s="436"/>
      <c r="D59" s="436"/>
      <c r="E59" s="436"/>
      <c r="F59" s="436"/>
      <c r="G59" s="436"/>
      <c r="H59" s="436"/>
      <c r="I59" s="436"/>
      <c r="J59" s="436"/>
      <c r="K59" s="436"/>
      <c r="L59" s="436"/>
      <c r="M59" s="436"/>
      <c r="N59" s="436"/>
      <c r="O59" s="436"/>
      <c r="Q59" s="436"/>
      <c r="U59" s="43"/>
    </row>
    <row r="60" spans="1:21" ht="12" customHeight="1">
      <c r="A60" s="73"/>
      <c r="B60" s="437"/>
      <c r="C60" s="437"/>
      <c r="D60" s="437"/>
      <c r="E60" s="437"/>
      <c r="F60" s="437"/>
      <c r="G60" s="437"/>
      <c r="H60" s="437"/>
      <c r="I60" s="437"/>
      <c r="J60" s="437"/>
      <c r="K60" s="437"/>
      <c r="L60" s="437"/>
      <c r="M60" s="437"/>
      <c r="N60" s="437"/>
      <c r="O60" s="437"/>
      <c r="P60" s="437"/>
      <c r="Q60" s="437"/>
      <c r="U60" s="43"/>
    </row>
    <row r="61" spans="1:21" ht="15" customHeight="1">
      <c r="A61" s="76"/>
      <c r="B61" s="76"/>
      <c r="C61" s="76"/>
      <c r="D61" s="76"/>
      <c r="E61" s="76"/>
      <c r="F61" s="76"/>
      <c r="G61" s="76"/>
      <c r="H61" s="76"/>
      <c r="I61" s="76"/>
      <c r="J61" s="76"/>
      <c r="K61" s="76"/>
      <c r="L61" s="77"/>
      <c r="M61" s="43"/>
      <c r="Q61" s="46"/>
    </row>
    <row r="62" spans="1:21" ht="12" customHeight="1">
      <c r="B62" s="78"/>
      <c r="C62" s="78"/>
      <c r="D62" s="78"/>
      <c r="E62" s="78"/>
      <c r="F62" s="78"/>
      <c r="G62" s="78"/>
      <c r="H62" s="78"/>
      <c r="I62" s="78"/>
      <c r="J62" s="78"/>
      <c r="K62" s="77"/>
    </row>
  </sheetData>
  <sheetProtection selectLockedCells="1" selectUnlockedCells="1"/>
  <hyperlinks>
    <hyperlink ref="X1" location="'Sommaire&amp;Méthodo'!A1" display="Retour Sommaire"/>
  </hyperlink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Sommaire&amp;Méthodo</vt:lpstr>
      <vt:lpstr>Calendrier_Estim_production</vt:lpstr>
      <vt:lpstr>GC_Estim1_04_SURF_RDT_24_25</vt:lpstr>
      <vt:lpstr>GC_Estim1_04_SURF_24_25</vt:lpstr>
      <vt:lpstr>Cotations_cereales</vt:lpstr>
      <vt:lpstr>Cotations_oleoproteagineux</vt:lpstr>
      <vt:lpstr>Evol.sole-régionale_Blés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JUVENEL</dc:creator>
  <cp:lastModifiedBy>Utilisateur Windows</cp:lastModifiedBy>
  <cp:revision>1</cp:revision>
  <cp:lastPrinted>2025-01-07T16:24:25Z</cp:lastPrinted>
  <dcterms:created xsi:type="dcterms:W3CDTF">2022-12-06T11:37:04Z</dcterms:created>
  <dcterms:modified xsi:type="dcterms:W3CDTF">2025-04-15T07:54:53Z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11.5606</vt:lpwstr>
  </property>
</Properties>
</file>