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A:\02-politiques_publiques\13-connaissances_statistiques\06-suivi_conjoncturel\05-grandes cultures\2026\publi\fevrier_2026\"/>
    </mc:Choice>
  </mc:AlternateContent>
  <xr:revisionPtr revIDLastSave="0" documentId="13_ncr:1_{CB1C587A-03E3-4D04-AA0D-F39F9338C549}" xr6:coauthVersionLast="47" xr6:coauthVersionMax="47" xr10:uidLastSave="{00000000-0000-0000-0000-000000000000}"/>
  <bookViews>
    <workbookView xWindow="-110" yWindow="-110" windowWidth="19420" windowHeight="10300" tabRatio="871" activeTab="2" xr2:uid="{00000000-000D-0000-FFFF-FFFF00000000}"/>
  </bookViews>
  <sheets>
    <sheet name="Sommaire&amp;Méthodo" sheetId="17" r:id="rId1"/>
    <sheet name="Calendrier_Estim_production" sheetId="2" r:id="rId2"/>
    <sheet name="GC_Estim1_02_SURF_RDT_25_26" sheetId="11" r:id="rId3"/>
    <sheet name="Cotations_cereales" sheetId="18" r:id="rId4"/>
    <sheet name="Cotations_oleoproteagineux" sheetId="19" r:id="rId5"/>
  </sheets>
  <calcPr calcId="191029"/>
  <customWorkbookViews>
    <customWorkbookView name="Utilisateur Windows - Affichage personnalisé" guid="{ED3D59C6-95D8-425D-B182-A385DC662969}" mergeInterval="0" personalView="1" maximized="1" xWindow="-2109" yWindow="-193" windowWidth="2118" windowHeight="1293" tabRatio="500"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4" i="18" l="1"/>
  <c r="E36" i="18"/>
  <c r="E33" i="19"/>
  <c r="E16" i="19"/>
  <c r="E18" i="18"/>
  <c r="V35" i="11"/>
  <c r="Y54" i="11"/>
  <c r="X54" i="11"/>
  <c r="W54" i="11"/>
  <c r="V54" i="11"/>
  <c r="U54" i="11"/>
  <c r="Y35" i="11"/>
  <c r="X35" i="11"/>
  <c r="W35" i="11"/>
  <c r="U35" i="11"/>
  <c r="C35" i="11"/>
  <c r="E10" i="19"/>
  <c r="E11" i="19"/>
  <c r="E12" i="19"/>
  <c r="E13" i="19"/>
  <c r="E14" i="19"/>
  <c r="E15" i="19"/>
  <c r="E27" i="19"/>
  <c r="E28" i="19"/>
  <c r="E29" i="19"/>
  <c r="E30" i="19"/>
  <c r="E31" i="19"/>
  <c r="E53" i="18"/>
  <c r="E52" i="18"/>
  <c r="E51" i="18"/>
  <c r="E50" i="18"/>
  <c r="E49" i="18"/>
  <c r="E48" i="18"/>
  <c r="E35" i="18"/>
  <c r="E34" i="18"/>
  <c r="E33" i="18"/>
  <c r="E32" i="18"/>
  <c r="E31" i="18"/>
  <c r="E30" i="18"/>
  <c r="E17" i="18"/>
  <c r="E16" i="18"/>
  <c r="E15" i="18"/>
  <c r="E14" i="18"/>
  <c r="E13" i="18"/>
  <c r="E12" i="18"/>
  <c r="P33" i="11" l="1"/>
  <c r="P29" i="11"/>
  <c r="P25" i="11"/>
  <c r="P23" i="11"/>
  <c r="P19" i="11"/>
  <c r="P15" i="11"/>
  <c r="P35" i="11" s="1"/>
  <c r="O35" i="11"/>
  <c r="N35" i="11"/>
  <c r="M35" i="11"/>
  <c r="L35" i="11"/>
  <c r="K35" i="11"/>
  <c r="J35" i="11"/>
  <c r="I35" i="11"/>
  <c r="H35" i="11"/>
  <c r="G35" i="11"/>
  <c r="F35" i="11"/>
  <c r="E35" i="11"/>
  <c r="D35" i="11"/>
  <c r="X45" i="11" l="1"/>
  <c r="X60" i="11"/>
  <c r="C54" i="11"/>
  <c r="C60" i="11" s="1"/>
  <c r="D54" i="11"/>
  <c r="E54" i="11"/>
  <c r="E60" i="11" s="1"/>
  <c r="F54" i="11"/>
  <c r="F60" i="11" s="1"/>
  <c r="G54" i="11"/>
  <c r="G60" i="11" s="1"/>
  <c r="H54" i="11"/>
  <c r="I54" i="11"/>
  <c r="J54" i="11"/>
  <c r="K54" i="11"/>
  <c r="L54" i="11"/>
  <c r="M54" i="11"/>
  <c r="M60" i="11" s="1"/>
  <c r="N54" i="11"/>
  <c r="N60" i="11" s="1"/>
  <c r="O54" i="11"/>
  <c r="O60" i="11" s="1"/>
  <c r="Q29" i="11" l="1"/>
  <c r="R29" i="11"/>
  <c r="S29" i="11"/>
  <c r="D60" i="11"/>
  <c r="H60" i="11"/>
  <c r="L60" i="11"/>
  <c r="J60" i="11"/>
  <c r="I60" i="11"/>
  <c r="K60" i="11"/>
  <c r="P54" i="11"/>
  <c r="R54" i="11" s="1"/>
  <c r="R15" i="11" l="1"/>
  <c r="Q15" i="11"/>
  <c r="S15" i="11"/>
  <c r="S19" i="11"/>
  <c r="R19" i="11"/>
  <c r="Q19" i="11"/>
  <c r="P48" i="11"/>
  <c r="R48" i="11" s="1"/>
  <c r="S54" i="11" l="1"/>
  <c r="Q54" i="11"/>
  <c r="Y45" i="11" l="1"/>
  <c r="W45" i="11"/>
  <c r="V45" i="11"/>
  <c r="U45" i="11"/>
  <c r="Q23" i="11" l="1"/>
  <c r="S48" i="11"/>
  <c r="V60" i="11"/>
  <c r="W60" i="11"/>
  <c r="Y60" i="11"/>
  <c r="Q33" i="11" l="1"/>
  <c r="R33" i="11"/>
  <c r="Q25" i="11"/>
  <c r="R25" i="11"/>
  <c r="S23" i="11"/>
  <c r="R23" i="11"/>
  <c r="S25" i="11"/>
  <c r="Q48" i="11"/>
  <c r="S33" i="11"/>
  <c r="U60" i="11"/>
  <c r="R35" i="11" l="1"/>
  <c r="S35" i="11"/>
  <c r="Q35" i="11"/>
  <c r="P60" i="11"/>
  <c r="R60" i="11" l="1"/>
  <c r="S60" i="11"/>
  <c r="Q60" i="11"/>
</calcChain>
</file>

<file path=xl/sharedStrings.xml><?xml version="1.0" encoding="utf-8"?>
<sst xmlns="http://schemas.openxmlformats.org/spreadsheetml/2006/main" count="262" uniqueCount="139">
  <si>
    <t>Evolution de la sole régionale des blés</t>
  </si>
  <si>
    <t>Calendrier de parution des informations Grandes cultures</t>
  </si>
  <si>
    <t>Surface</t>
  </si>
  <si>
    <t>Surface et production</t>
  </si>
  <si>
    <t>Déc</t>
  </si>
  <si>
    <t>Janv</t>
  </si>
  <si>
    <t>Fév</t>
  </si>
  <si>
    <t>Mars</t>
  </si>
  <si>
    <t>Avril</t>
  </si>
  <si>
    <t>Mai</t>
  </si>
  <si>
    <t>Juin</t>
  </si>
  <si>
    <t>Juillet</t>
  </si>
  <si>
    <t>Août</t>
  </si>
  <si>
    <t>Sept</t>
  </si>
  <si>
    <t>Oct</t>
  </si>
  <si>
    <t>Nov</t>
  </si>
  <si>
    <t>Blé tendre d'hiver</t>
  </si>
  <si>
    <t>Blé tendre de printemps</t>
  </si>
  <si>
    <t>Blé dur d'hiver</t>
  </si>
  <si>
    <t>Blé dur de printemps</t>
  </si>
  <si>
    <t>Orge, escourgeon d'hiver</t>
  </si>
  <si>
    <t>Orge, esc.de printemps</t>
  </si>
  <si>
    <t>Avoine d'hiver</t>
  </si>
  <si>
    <t>Avoine de printemps</t>
  </si>
  <si>
    <t>Seigle</t>
  </si>
  <si>
    <t>Triticale</t>
  </si>
  <si>
    <t>Maïs</t>
  </si>
  <si>
    <t>Sorgho</t>
  </si>
  <si>
    <t>Colza d'hiver</t>
  </si>
  <si>
    <t>Colza de printemps</t>
  </si>
  <si>
    <t>Tournesol</t>
  </si>
  <si>
    <t>Soja</t>
  </si>
  <si>
    <t>Féveroles</t>
  </si>
  <si>
    <t>Pois secs</t>
  </si>
  <si>
    <t>Lupin doux</t>
  </si>
  <si>
    <t>Betteraves</t>
  </si>
  <si>
    <t>Pommes de terre</t>
  </si>
  <si>
    <t>Jachère agronomique</t>
  </si>
  <si>
    <t>Source : Agreste - situation mensuelle grandes cultures</t>
  </si>
  <si>
    <t>Ariège</t>
  </si>
  <si>
    <t>Aveyron</t>
  </si>
  <si>
    <t>Haute-Garonne</t>
  </si>
  <si>
    <t>Gers</t>
  </si>
  <si>
    <t>Lot</t>
  </si>
  <si>
    <t>Hautes-Pyrénées</t>
  </si>
  <si>
    <t>Tarn</t>
  </si>
  <si>
    <t>Tarn-et-Garonne</t>
  </si>
  <si>
    <t>Aude</t>
  </si>
  <si>
    <t>Gard</t>
  </si>
  <si>
    <t>Hérault</t>
  </si>
  <si>
    <t>Total Occitanie</t>
  </si>
  <si>
    <t>Bassin Midi-pyrénées</t>
  </si>
  <si>
    <t>(1) : Surfaces issues des estimations précoces de production</t>
  </si>
  <si>
    <t>Evolution des cotations des céréales, marché France métropolitaine, base juillet</t>
  </si>
  <si>
    <t>Evolution des cotations de blé tendre, rendu Rouen (base juillet)</t>
  </si>
  <si>
    <t>juil</t>
  </si>
  <si>
    <t>aout</t>
  </si>
  <si>
    <t>sept</t>
  </si>
  <si>
    <t>oct</t>
  </si>
  <si>
    <t>nov</t>
  </si>
  <si>
    <t>déc</t>
  </si>
  <si>
    <t>janv</t>
  </si>
  <si>
    <t>fév</t>
  </si>
  <si>
    <t>mars</t>
  </si>
  <si>
    <t>avril</t>
  </si>
  <si>
    <t>mai</t>
  </si>
  <si>
    <t>juin</t>
  </si>
  <si>
    <t>Euro/
Tonne</t>
  </si>
  <si>
    <t>Evolution des cotations de maïs, FOB Atlantique (base juillet)</t>
  </si>
  <si>
    <t>Euro/
Tonnes</t>
  </si>
  <si>
    <t>Evolution des cotations de Colza, rendu Rouen</t>
  </si>
  <si>
    <t>Evolution des cotations de Tournesol, rendu Bordeaux</t>
  </si>
  <si>
    <t>Unités : ha, qx/ha, %</t>
  </si>
  <si>
    <t>juillet</t>
  </si>
  <si>
    <t>OCCITANIE</t>
  </si>
  <si>
    <t>Unités : ha, Qx/ha</t>
  </si>
  <si>
    <r>
      <rPr>
        <b/>
        <sz val="9"/>
        <rFont val="Marianne"/>
        <family val="3"/>
      </rPr>
      <t xml:space="preserve">Cultures </t>
    </r>
    <r>
      <rPr>
        <sz val="9"/>
        <rFont val="Marianne"/>
        <family val="3"/>
      </rPr>
      <t>(1)</t>
    </r>
  </si>
  <si>
    <r>
      <rPr>
        <b/>
        <sz val="9"/>
        <rFont val="Marianne"/>
        <family val="3"/>
      </rPr>
      <t xml:space="preserve"> S</t>
    </r>
    <r>
      <rPr>
        <sz val="9"/>
        <rFont val="Marianne"/>
        <family val="3"/>
      </rPr>
      <t>eigle</t>
    </r>
  </si>
  <si>
    <r>
      <rPr>
        <sz val="9"/>
        <rFont val="Marianne"/>
        <family val="3"/>
      </rPr>
      <t xml:space="preserve"> </t>
    </r>
    <r>
      <rPr>
        <b/>
        <sz val="9"/>
        <rFont val="Marianne"/>
        <family val="3"/>
      </rPr>
      <t>O</t>
    </r>
    <r>
      <rPr>
        <sz val="9"/>
        <rFont val="Marianne"/>
        <family val="3"/>
      </rPr>
      <t>rge et 
escourgeon d'hiver</t>
    </r>
  </si>
  <si>
    <r>
      <rPr>
        <sz val="9"/>
        <rFont val="Marianne"/>
        <family val="3"/>
      </rPr>
      <t xml:space="preserve"> </t>
    </r>
    <r>
      <rPr>
        <b/>
        <sz val="9"/>
        <rFont val="Marianne"/>
        <family val="3"/>
      </rPr>
      <t>O</t>
    </r>
    <r>
      <rPr>
        <sz val="9"/>
        <rFont val="Marianne"/>
        <family val="3"/>
      </rPr>
      <t>rge et 
escourgeon de printemps</t>
    </r>
  </si>
  <si>
    <r>
      <rPr>
        <b/>
        <sz val="9"/>
        <rFont val="Marianne"/>
        <family val="3"/>
      </rPr>
      <t xml:space="preserve"> T</t>
    </r>
    <r>
      <rPr>
        <sz val="9"/>
        <rFont val="Marianne"/>
        <family val="3"/>
      </rPr>
      <t>riticale</t>
    </r>
  </si>
  <si>
    <r>
      <rPr>
        <sz val="9"/>
        <rFont val="Marianne"/>
        <family val="3"/>
      </rPr>
      <t xml:space="preserve"> </t>
    </r>
    <r>
      <rPr>
        <b/>
        <sz val="9"/>
        <rFont val="Marianne"/>
        <family val="3"/>
      </rPr>
      <t>M</t>
    </r>
    <r>
      <rPr>
        <sz val="9"/>
        <rFont val="Marianne"/>
        <family val="3"/>
      </rPr>
      <t>aïs grain irrigué</t>
    </r>
  </si>
  <si>
    <r>
      <rPr>
        <sz val="9"/>
        <rFont val="Marianne"/>
        <family val="3"/>
      </rPr>
      <t xml:space="preserve"> </t>
    </r>
    <r>
      <rPr>
        <b/>
        <sz val="9"/>
        <rFont val="Marianne"/>
        <family val="3"/>
      </rPr>
      <t>M</t>
    </r>
    <r>
      <rPr>
        <sz val="9"/>
        <rFont val="Marianne"/>
        <family val="3"/>
      </rPr>
      <t>aïs grain en sec</t>
    </r>
  </si>
  <si>
    <r>
      <rPr>
        <sz val="9"/>
        <rFont val="Marianne"/>
        <family val="3"/>
      </rPr>
      <t xml:space="preserve"> </t>
    </r>
    <r>
      <rPr>
        <b/>
        <sz val="9"/>
        <rFont val="Marianne"/>
        <family val="3"/>
      </rPr>
      <t>M</t>
    </r>
    <r>
      <rPr>
        <sz val="9"/>
        <rFont val="Marianne"/>
        <family val="3"/>
      </rPr>
      <t>aïs semence</t>
    </r>
  </si>
  <si>
    <r>
      <rPr>
        <sz val="9"/>
        <rFont val="Marianne"/>
        <family val="3"/>
      </rPr>
      <t xml:space="preserve"> </t>
    </r>
    <r>
      <rPr>
        <b/>
        <sz val="9"/>
        <rFont val="Marianne"/>
        <family val="3"/>
      </rPr>
      <t>S</t>
    </r>
    <r>
      <rPr>
        <sz val="9"/>
        <rFont val="Marianne"/>
        <family val="3"/>
      </rPr>
      <t>orgho grain</t>
    </r>
  </si>
  <si>
    <r>
      <rPr>
        <b/>
        <sz val="9"/>
        <rFont val="Marianne"/>
        <family val="3"/>
      </rPr>
      <t xml:space="preserve"> T</t>
    </r>
    <r>
      <rPr>
        <sz val="9"/>
        <rFont val="Marianne"/>
        <family val="3"/>
      </rPr>
      <t>ournesol</t>
    </r>
  </si>
  <si>
    <r>
      <rPr>
        <b/>
        <sz val="9"/>
        <rFont val="Marianne"/>
        <family val="3"/>
      </rPr>
      <t xml:space="preserve"> S</t>
    </r>
    <r>
      <rPr>
        <sz val="9"/>
        <rFont val="Marianne"/>
        <family val="3"/>
      </rPr>
      <t>oja</t>
    </r>
  </si>
  <si>
    <r>
      <rPr>
        <sz val="9"/>
        <rFont val="Marianne"/>
        <family val="3"/>
      </rPr>
      <t xml:space="preserve"> </t>
    </r>
    <r>
      <rPr>
        <b/>
        <sz val="9"/>
        <rFont val="Marianne"/>
        <family val="3"/>
      </rPr>
      <t>F</t>
    </r>
    <r>
      <rPr>
        <sz val="9"/>
        <rFont val="Marianne"/>
        <family val="3"/>
      </rPr>
      <t>éveroles</t>
    </r>
  </si>
  <si>
    <r>
      <rPr>
        <sz val="9"/>
        <rFont val="Marianne"/>
        <family val="3"/>
      </rPr>
      <t xml:space="preserve"> </t>
    </r>
    <r>
      <rPr>
        <b/>
        <sz val="9"/>
        <rFont val="Marianne"/>
        <family val="3"/>
      </rPr>
      <t>P</t>
    </r>
    <r>
      <rPr>
        <sz val="9"/>
        <rFont val="Marianne"/>
        <family val="3"/>
      </rPr>
      <t>ois  protéagineux</t>
    </r>
  </si>
  <si>
    <r>
      <rPr>
        <sz val="9"/>
        <rFont val="Marianne"/>
        <family val="3"/>
      </rPr>
      <t xml:space="preserve"> </t>
    </r>
    <r>
      <rPr>
        <b/>
        <sz val="9"/>
        <rFont val="Marianne"/>
        <family val="3"/>
      </rPr>
      <t>M</t>
    </r>
    <r>
      <rPr>
        <sz val="9"/>
        <rFont val="Marianne"/>
        <family val="3"/>
      </rPr>
      <t>aïs fourrage et ensilage</t>
    </r>
  </si>
  <si>
    <t xml:space="preserve">Rendement </t>
  </si>
  <si>
    <t>Total céréales à paille</t>
  </si>
  <si>
    <t>Total Maïs (hors fourrage)</t>
  </si>
  <si>
    <t>Total Protéagineux</t>
  </si>
  <si>
    <t>2024-2025</t>
  </si>
  <si>
    <t>source : FranceAgriMer</t>
  </si>
  <si>
    <t>source : Agreste</t>
  </si>
  <si>
    <t>Riz</t>
  </si>
  <si>
    <t xml:space="preserve">(3) : Évolutions des surfaces et rendements (respectivement  en % et en Qx/ha) calculés par comparaison aux estimations moyennes des 5 dernières campagnes - Agreste  - SAA </t>
  </si>
  <si>
    <t>Evolution des cotations de blé dur, FOB Port-la-nouvelle (base juillet)</t>
  </si>
  <si>
    <t>Lozère</t>
  </si>
  <si>
    <t>Pyrénées-Orientales</t>
  </si>
  <si>
    <r>
      <rPr>
        <sz val="9"/>
        <rFont val="Marianne"/>
        <family val="3"/>
      </rPr>
      <t xml:space="preserve"> </t>
    </r>
    <r>
      <rPr>
        <b/>
        <sz val="9"/>
        <rFont val="Marianne"/>
        <family val="3"/>
      </rPr>
      <t>B</t>
    </r>
    <r>
      <rPr>
        <sz val="9"/>
        <rFont val="Marianne"/>
        <family val="3"/>
      </rPr>
      <t>lé tendre  d'hiver</t>
    </r>
  </si>
  <si>
    <r>
      <rPr>
        <sz val="9"/>
        <rFont val="Marianne"/>
        <family val="3"/>
      </rPr>
      <t xml:space="preserve"> </t>
    </r>
    <r>
      <rPr>
        <b/>
        <sz val="9"/>
        <rFont val="Marianne"/>
        <family val="3"/>
      </rPr>
      <t>B</t>
    </r>
    <r>
      <rPr>
        <sz val="9"/>
        <rFont val="Marianne"/>
        <family val="3"/>
      </rPr>
      <t>lé tendre de printemps</t>
    </r>
  </si>
  <si>
    <r>
      <rPr>
        <b/>
        <sz val="9"/>
        <rFont val="Marianne"/>
        <family val="3"/>
      </rPr>
      <t xml:space="preserve"> B</t>
    </r>
    <r>
      <rPr>
        <sz val="9"/>
        <rFont val="Marianne"/>
        <family val="3"/>
      </rPr>
      <t>lé dur d'hiver</t>
    </r>
  </si>
  <si>
    <r>
      <rPr>
        <b/>
        <sz val="9"/>
        <rFont val="Marianne"/>
        <family val="3"/>
      </rPr>
      <t xml:space="preserve"> B</t>
    </r>
    <r>
      <rPr>
        <sz val="9"/>
        <rFont val="Marianne"/>
        <family val="3"/>
      </rPr>
      <t>lé dur de printemps</t>
    </r>
  </si>
  <si>
    <r>
      <rPr>
        <sz val="9"/>
        <rFont val="Marianne"/>
        <family val="3"/>
      </rPr>
      <t xml:space="preserve"> </t>
    </r>
    <r>
      <rPr>
        <b/>
        <sz val="9"/>
        <rFont val="Marianne"/>
        <family val="3"/>
      </rPr>
      <t>A</t>
    </r>
    <r>
      <rPr>
        <sz val="9"/>
        <rFont val="Marianne"/>
        <family val="3"/>
      </rPr>
      <t>voine d'hiver</t>
    </r>
  </si>
  <si>
    <r>
      <t>R</t>
    </r>
    <r>
      <rPr>
        <sz val="9"/>
        <color rgb="FF000000"/>
        <rFont val="Marianne"/>
        <family val="3"/>
      </rPr>
      <t>iz</t>
    </r>
  </si>
  <si>
    <t>Sommaire</t>
  </si>
  <si>
    <t>Retour Sommaire</t>
  </si>
  <si>
    <t>Total Oléagineux</t>
  </si>
  <si>
    <t>Total Céréales (hors riz)</t>
  </si>
  <si>
    <t>rendement/surface non disponible à ce stade</t>
  </si>
  <si>
    <r>
      <rPr>
        <sz val="9"/>
        <rFont val="Marianne"/>
        <family val="3"/>
      </rPr>
      <t xml:space="preserve"> </t>
    </r>
    <r>
      <rPr>
        <b/>
        <sz val="9"/>
        <rFont val="Marianne"/>
        <family val="3"/>
      </rPr>
      <t>A</t>
    </r>
    <r>
      <rPr>
        <sz val="9"/>
        <rFont val="Marianne"/>
        <family val="3"/>
      </rPr>
      <t>voine de printemps</t>
    </r>
  </si>
  <si>
    <t xml:space="preserve">surface </t>
  </si>
  <si>
    <t xml:space="preserve">(4) : Évolutions des surfaces et rendements (respectivement  en % et en Qx/ha) calculés par comparaison aux estimations moyennes des 10 dernières campagnes - Agreste  - SAA </t>
  </si>
  <si>
    <r>
      <t>Total COP</t>
    </r>
    <r>
      <rPr>
        <b/>
        <i/>
        <sz val="9"/>
        <rFont val="Marianne"/>
        <family val="3"/>
      </rPr>
      <t xml:space="preserve"> (hors maïs fourrage, autres céréales, mélanges et légumes secs</t>
    </r>
    <r>
      <rPr>
        <b/>
        <sz val="9"/>
        <rFont val="Marianne"/>
        <family val="3"/>
      </rPr>
      <t>)</t>
    </r>
  </si>
  <si>
    <t xml:space="preserve">Pour plus de détail, consultez l'information rapide nationale de conjoncture sous agreste </t>
  </si>
  <si>
    <t>Moyenne 2020-2024 Occitanie quinquennale</t>
  </si>
  <si>
    <t>Moyenne 2015-2024 Occitanie décennale</t>
  </si>
  <si>
    <r>
      <t xml:space="preserve">Evolution par rapport à la campagne précédente </t>
    </r>
    <r>
      <rPr>
        <sz val="9"/>
        <color rgb="FF252AFF"/>
        <rFont val="Marianne"/>
        <family val="3"/>
      </rPr>
      <t>(2)</t>
    </r>
  </si>
  <si>
    <t>Ecart par rapport à la moyenne quinquennale (3)</t>
  </si>
  <si>
    <t>Ecart par rapport à la moyenne décennale (4)</t>
  </si>
  <si>
    <t>Cotations des céréales</t>
  </si>
  <si>
    <t>Cotations  des oléoproteagineux</t>
  </si>
  <si>
    <t>Calendrier des estimations précoces de production</t>
  </si>
  <si>
    <r>
      <rPr>
        <b/>
        <sz val="9"/>
        <rFont val="Marianne"/>
        <family val="3"/>
      </rPr>
      <t xml:space="preserve"> C</t>
    </r>
    <r>
      <rPr>
        <sz val="9"/>
        <rFont val="Marianne"/>
        <family val="3"/>
      </rPr>
      <t>olza (et navette)</t>
    </r>
    <r>
      <rPr>
        <sz val="9"/>
        <color theme="1"/>
        <rFont val="Marianne"/>
        <family val="3"/>
      </rPr>
      <t xml:space="preserve"> hiver</t>
    </r>
  </si>
  <si>
    <r>
      <t xml:space="preserve">Grandes cultures : estimations des surfaces et rendements au </t>
    </r>
    <r>
      <rPr>
        <b/>
        <u/>
        <sz val="11"/>
        <color rgb="FF000000"/>
        <rFont val="Marianne"/>
        <family val="3"/>
      </rPr>
      <t>1er février 2026</t>
    </r>
  </si>
  <si>
    <t>Campagne de production 2026 (estimations précoces de production)</t>
  </si>
  <si>
    <t>Grandes cultures : SAA 2025</t>
  </si>
  <si>
    <t>Agreste - SAA préliminaire</t>
  </si>
  <si>
    <t>(2) : Évolutions des surfaces en % calculées par comparaison aux estimations Agreste de la campagne précédente - SAA préliminaire 2025</t>
  </si>
  <si>
    <t>Moyenne 2020-2024</t>
  </si>
  <si>
    <t>2025-2026</t>
  </si>
  <si>
    <t>Evol. 2024/2025</t>
  </si>
  <si>
    <t>Bassin Languedoc-Roussillon</t>
  </si>
  <si>
    <t>Estimations des surfaces et rendements campagne 2025/2026</t>
  </si>
  <si>
    <t>Estimations des surfaces campagne 2025/2026</t>
  </si>
  <si>
    <t>(5) : SAA 2025 préliminaire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</si>
</sst>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quot;  &quot;"/>
    <numFmt numFmtId="166" formatCode="0.0"/>
    <numFmt numFmtId="167" formatCode="#.0"/>
    <numFmt numFmtId="168" formatCode="* #,##0\ ;* \(#,##0\);* &quot;- &quot;;@\ "/>
    <numFmt numFmtId="169" formatCode="#,##0.00\ [$€-40C];[Red]\-#,##0.00\ [$€-40C]"/>
    <numFmt numFmtId="170" formatCode="_-* #,##0\ _€_-;\-* #,##0\ _€_-;_-* &quot;-&quot;??\ _€_-;_-@_-"/>
    <numFmt numFmtId="171" formatCode="mm/dd/yyyy\ hh:mm:ss"/>
  </numFmts>
  <fonts count="79">
    <font>
      <sz val="10"/>
      <color rgb="FF000000"/>
      <name val="Arial"/>
    </font>
    <font>
      <sz val="11"/>
      <color rgb="FFCC0000"/>
      <name val="Arial"/>
      <family val="2"/>
    </font>
    <font>
      <b/>
      <sz val="12"/>
      <color rgb="FF000000"/>
      <name val="Marianne"/>
      <family val="3"/>
    </font>
    <font>
      <sz val="11"/>
      <color rgb="FF000000"/>
      <name val="Marianne"/>
      <family val="3"/>
    </font>
    <font>
      <sz val="9"/>
      <color rgb="FF000000"/>
      <name val="Marianne"/>
      <family val="3"/>
    </font>
    <font>
      <b/>
      <sz val="11"/>
      <color rgb="FF000000"/>
      <name val="Marianne"/>
      <family val="3"/>
    </font>
    <font>
      <i/>
      <sz val="11"/>
      <color rgb="FF000000"/>
      <name val="Marianne"/>
      <family val="3"/>
    </font>
    <font>
      <sz val="10"/>
      <color rgb="FF000000"/>
      <name val="Arial1"/>
    </font>
    <font>
      <b/>
      <sz val="10"/>
      <color rgb="FF000000"/>
      <name val="Arial1"/>
    </font>
    <font>
      <sz val="9"/>
      <color rgb="FF000000"/>
      <name val="Arial1"/>
    </font>
    <font>
      <i/>
      <sz val="9"/>
      <color rgb="FF000000"/>
      <name val="Arial1"/>
    </font>
    <font>
      <i/>
      <sz val="9"/>
      <color rgb="FF3366FF"/>
      <name val="Arial1"/>
    </font>
    <font>
      <i/>
      <sz val="9"/>
      <color rgb="FF0000FF"/>
      <name val="Arial1"/>
    </font>
    <font>
      <sz val="10"/>
      <name val="Arial"/>
      <family val="2"/>
    </font>
    <font>
      <sz val="12"/>
      <name val="Arial"/>
      <family val="2"/>
    </font>
    <font>
      <sz val="8"/>
      <name val="Arial"/>
      <family val="2"/>
    </font>
    <font>
      <sz val="10"/>
      <color theme="1"/>
      <name val="Arial"/>
      <family val="2"/>
    </font>
    <font>
      <b/>
      <sz val="10"/>
      <name val="Arial"/>
      <family val="2"/>
    </font>
    <font>
      <sz val="11"/>
      <color indexed="48"/>
      <name val="Arial"/>
      <family val="2"/>
    </font>
    <font>
      <sz val="11"/>
      <color indexed="30"/>
      <name val="Arial"/>
      <family val="2"/>
    </font>
    <font>
      <sz val="8"/>
      <color theme="1"/>
      <name val="Arial"/>
      <family val="2"/>
    </font>
    <font>
      <sz val="7.5"/>
      <color theme="1"/>
      <name val="Marianne"/>
      <family val="3"/>
    </font>
    <font>
      <sz val="11"/>
      <color theme="1"/>
      <name val="Arial"/>
      <family val="2"/>
    </font>
    <font>
      <b/>
      <sz val="9"/>
      <color theme="1"/>
      <name val="Arial"/>
      <family val="2"/>
    </font>
    <font>
      <sz val="10"/>
      <name val="Calibri Light"/>
      <family val="2"/>
    </font>
    <font>
      <sz val="8"/>
      <name val="Calibri Light"/>
      <family val="2"/>
    </font>
    <font>
      <b/>
      <sz val="8"/>
      <name val="Arial"/>
      <family val="2"/>
    </font>
    <font>
      <sz val="10"/>
      <color rgb="FF000000"/>
      <name val="Arial"/>
      <family val="2"/>
    </font>
    <font>
      <sz val="11"/>
      <color indexed="8"/>
      <name val="Calibri"/>
      <family val="2"/>
    </font>
    <font>
      <sz val="11"/>
      <color indexed="9"/>
      <name val="Calibri"/>
      <family val="2"/>
    </font>
    <font>
      <b/>
      <sz val="11"/>
      <color indexed="52"/>
      <name val="Calibri"/>
      <family val="2"/>
    </font>
    <font>
      <sz val="11"/>
      <color indexed="62"/>
      <name val="Calibri"/>
      <family val="2"/>
    </font>
    <font>
      <sz val="9"/>
      <color indexed="18"/>
      <name val="Arial"/>
      <family val="2"/>
    </font>
    <font>
      <u/>
      <sz val="10"/>
      <name val="Arial"/>
      <family val="2"/>
    </font>
    <font>
      <b/>
      <sz val="11"/>
      <color indexed="63"/>
      <name val="Calibri"/>
      <family val="2"/>
    </font>
    <font>
      <b/>
      <sz val="18"/>
      <color indexed="56"/>
      <name val="Cambria"/>
      <family val="2"/>
    </font>
    <font>
      <b/>
      <sz val="18"/>
      <color indexed="62"/>
      <name val="Cambria"/>
      <family val="2"/>
    </font>
    <font>
      <u/>
      <sz val="10"/>
      <color indexed="30"/>
      <name val="Arial"/>
      <family val="2"/>
    </font>
    <font>
      <b/>
      <sz val="11"/>
      <name val="Arial"/>
      <family val="2"/>
    </font>
    <font>
      <i/>
      <sz val="10"/>
      <name val="Arial"/>
      <family val="2"/>
    </font>
    <font>
      <sz val="10"/>
      <color indexed="10"/>
      <name val="Arial"/>
      <family val="2"/>
    </font>
    <font>
      <sz val="11"/>
      <name val="Marianne"/>
      <family val="3"/>
    </font>
    <font>
      <u/>
      <sz val="10"/>
      <color theme="10"/>
      <name val="Arial"/>
      <family val="2"/>
    </font>
    <font>
      <sz val="12"/>
      <name val="Marianne"/>
      <family val="3"/>
    </font>
    <font>
      <sz val="8"/>
      <name val="Marianne"/>
      <family val="3"/>
    </font>
    <font>
      <sz val="8"/>
      <color theme="1"/>
      <name val="Marianne"/>
      <family val="3"/>
    </font>
    <font>
      <sz val="10"/>
      <color theme="1"/>
      <name val="Marianne"/>
      <family val="3"/>
    </font>
    <font>
      <b/>
      <sz val="11"/>
      <color theme="1"/>
      <name val="Marianne"/>
      <family val="3"/>
    </font>
    <font>
      <sz val="10"/>
      <name val="Marianne"/>
      <family val="3"/>
    </font>
    <font>
      <b/>
      <sz val="8"/>
      <color theme="1"/>
      <name val="Marianne"/>
      <family val="3"/>
    </font>
    <font>
      <sz val="12"/>
      <color theme="1"/>
      <name val="Marianne"/>
      <family val="3"/>
    </font>
    <font>
      <sz val="10"/>
      <color rgb="FF000000"/>
      <name val="Marianne"/>
      <family val="3"/>
    </font>
    <font>
      <b/>
      <sz val="10"/>
      <color rgb="FF000000"/>
      <name val="Marianne"/>
      <family val="3"/>
    </font>
    <font>
      <b/>
      <sz val="9"/>
      <color rgb="FF000000"/>
      <name val="Marianne"/>
      <family val="3"/>
    </font>
    <font>
      <b/>
      <sz val="9"/>
      <name val="Marianne"/>
      <family val="3"/>
    </font>
    <font>
      <sz val="9"/>
      <name val="Marianne"/>
      <family val="3"/>
    </font>
    <font>
      <b/>
      <sz val="9"/>
      <color rgb="FFFFFFFF"/>
      <name val="Marianne"/>
      <family val="3"/>
    </font>
    <font>
      <i/>
      <sz val="9"/>
      <color rgb="FF000000"/>
      <name val="Marianne"/>
      <family val="3"/>
    </font>
    <font>
      <i/>
      <sz val="9"/>
      <color rgb="FF3366FF"/>
      <name val="Marianne"/>
      <family val="3"/>
    </font>
    <font>
      <b/>
      <sz val="10"/>
      <name val="Marianne"/>
      <family val="3"/>
    </font>
    <font>
      <sz val="10"/>
      <color rgb="FF000000"/>
      <name val="Arial"/>
      <family val="2"/>
    </font>
    <font>
      <sz val="10"/>
      <color indexed="39"/>
      <name val="Arial"/>
      <family val="2"/>
    </font>
    <font>
      <u/>
      <sz val="11"/>
      <color rgb="FF000000"/>
      <name val="Marianne"/>
      <family val="3"/>
    </font>
    <font>
      <b/>
      <sz val="11"/>
      <color rgb="FFFF0000"/>
      <name val="Marianne"/>
      <family val="3"/>
    </font>
    <font>
      <b/>
      <u/>
      <sz val="11"/>
      <color rgb="FF000000"/>
      <name val="Marianne"/>
      <family val="3"/>
    </font>
    <font>
      <b/>
      <sz val="15"/>
      <color rgb="FF008080"/>
      <name val="Marianne"/>
      <family val="3"/>
    </font>
    <font>
      <b/>
      <u/>
      <sz val="10"/>
      <color theme="10"/>
      <name val="Marianne"/>
      <family val="3"/>
    </font>
    <font>
      <b/>
      <i/>
      <sz val="9"/>
      <name val="Marianne"/>
      <family val="3"/>
    </font>
    <font>
      <b/>
      <sz val="10"/>
      <color rgb="FFFF0000"/>
      <name val="Arial"/>
      <family val="2"/>
    </font>
    <font>
      <b/>
      <sz val="9"/>
      <color theme="1"/>
      <name val="Marianne"/>
      <family val="3"/>
    </font>
    <font>
      <b/>
      <sz val="9"/>
      <color rgb="FF252AFF"/>
      <name val="Marianne"/>
      <family val="3"/>
    </font>
    <font>
      <sz val="9"/>
      <color rgb="FF252AFF"/>
      <name val="Marianne"/>
      <family val="3"/>
    </font>
    <font>
      <b/>
      <i/>
      <sz val="9"/>
      <color rgb="FF252AFF"/>
      <name val="Marianne"/>
      <family val="3"/>
    </font>
    <font>
      <i/>
      <sz val="9"/>
      <color rgb="FF252AFF"/>
      <name val="Marianne"/>
      <family val="3"/>
    </font>
    <font>
      <u/>
      <sz val="11"/>
      <color rgb="FF008080"/>
      <name val="Marianne"/>
      <family val="3"/>
    </font>
    <font>
      <sz val="9"/>
      <color theme="1"/>
      <name val="Marianne"/>
      <family val="3"/>
    </font>
    <font>
      <sz val="10"/>
      <color rgb="FF000000"/>
      <name val="Arial"/>
    </font>
    <font>
      <sz val="7.5"/>
      <name val="Marianne"/>
      <family val="3"/>
    </font>
    <font>
      <sz val="8"/>
      <color indexed="8"/>
      <name val="Arial"/>
      <family val="2"/>
    </font>
  </fonts>
  <fills count="28">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FFFF99"/>
        <bgColor rgb="FFFFFFCC"/>
      </patternFill>
    </fill>
    <fill>
      <patternFill patternType="solid">
        <fgColor rgb="FF339966"/>
        <bgColor rgb="FF008080"/>
      </patternFill>
    </fill>
    <fill>
      <patternFill patternType="solid">
        <fgColor theme="8" tint="0.79998168889431442"/>
        <bgColor indexed="64"/>
      </patternFill>
    </fill>
    <fill>
      <patternFill patternType="solid">
        <fgColor theme="0"/>
        <bgColor indexed="26"/>
      </patternFill>
    </fill>
    <fill>
      <patternFill patternType="solid">
        <fgColor theme="0"/>
        <bgColor indexed="64"/>
      </patternFill>
    </fill>
    <fill>
      <patternFill patternType="solid">
        <fgColor indexed="31"/>
        <bgColor indexed="22"/>
      </patternFill>
    </fill>
    <fill>
      <patternFill patternType="solid">
        <fgColor indexed="27"/>
        <bgColor indexed="41"/>
      </patternFill>
    </fill>
    <fill>
      <patternFill patternType="solid">
        <fgColor indexed="47"/>
        <bgColor indexed="22"/>
      </patternFill>
    </fill>
    <fill>
      <patternFill patternType="solid">
        <fgColor indexed="51"/>
        <bgColor indexed="13"/>
      </patternFill>
    </fill>
    <fill>
      <patternFill patternType="solid">
        <fgColor indexed="30"/>
        <bgColor indexed="21"/>
      </patternFill>
    </fill>
    <fill>
      <patternFill patternType="solid">
        <fgColor indexed="49"/>
        <bgColor indexed="40"/>
      </patternFill>
    </fill>
    <fill>
      <patternFill patternType="solid">
        <fgColor indexed="52"/>
        <bgColor indexed="45"/>
      </patternFill>
    </fill>
    <fill>
      <patternFill patternType="solid">
        <fgColor indexed="22"/>
        <bgColor indexed="44"/>
      </patternFill>
    </fill>
    <fill>
      <patternFill patternType="solid">
        <fgColor indexed="26"/>
        <bgColor indexed="9"/>
      </patternFill>
    </fill>
    <fill>
      <patternFill patternType="solid">
        <fgColor theme="7" tint="0.59999389629810485"/>
        <bgColor rgb="FFFFFFCC"/>
      </patternFill>
    </fill>
    <fill>
      <patternFill patternType="solid">
        <fgColor theme="7" tint="0.59999389629810485"/>
        <bgColor indexed="64"/>
      </patternFill>
    </fill>
    <fill>
      <patternFill patternType="solid">
        <fgColor theme="0"/>
        <bgColor rgb="FFFFFFCC"/>
      </patternFill>
    </fill>
    <fill>
      <patternFill patternType="solid">
        <fgColor theme="4" tint="0.79998168889431442"/>
        <bgColor indexed="64"/>
      </patternFill>
    </fill>
    <fill>
      <patternFill patternType="solid">
        <fgColor theme="4" tint="0.79998168889431442"/>
        <bgColor rgb="FFFFFFCC"/>
      </patternFill>
    </fill>
    <fill>
      <patternFill patternType="solid">
        <fgColor theme="4" tint="0.79998168889431442"/>
        <bgColor rgb="FFCCFFFF"/>
      </patternFill>
    </fill>
    <fill>
      <patternFill patternType="solid">
        <fgColor indexed="22"/>
      </patternFill>
    </fill>
    <fill>
      <patternFill patternType="gray125">
        <fgColor auto="1"/>
        <bgColor theme="0"/>
      </patternFill>
    </fill>
    <fill>
      <patternFill patternType="gray125">
        <bgColor theme="0"/>
      </patternFill>
    </fill>
    <fill>
      <patternFill patternType="gray125">
        <bgColor theme="2"/>
      </patternFill>
    </fill>
  </fills>
  <borders count="93">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style="hair">
        <color auto="1"/>
      </bottom>
      <diagonal/>
    </border>
    <border>
      <left style="hair">
        <color auto="1"/>
      </left>
      <right style="hair">
        <color auto="1"/>
      </right>
      <top/>
      <bottom style="hair">
        <color auto="1"/>
      </bottom>
      <diagonal/>
    </border>
    <border>
      <left/>
      <right/>
      <top/>
      <bottom style="thin">
        <color indexed="21"/>
      </bottom>
      <diagonal/>
    </border>
    <border>
      <left style="thick">
        <color theme="4" tint="0.59996337778862885"/>
      </left>
      <right style="thick">
        <color theme="4" tint="0.59996337778862885"/>
      </right>
      <top style="thick">
        <color theme="4" tint="0.59996337778862885"/>
      </top>
      <bottom/>
      <diagonal/>
    </border>
    <border>
      <left style="thick">
        <color theme="4" tint="0.59996337778862885"/>
      </left>
      <right style="thick">
        <color theme="4" tint="0.59996337778862885"/>
      </right>
      <top/>
      <bottom/>
      <diagonal/>
    </border>
    <border>
      <left style="thick">
        <color theme="4" tint="0.59996337778862885"/>
      </left>
      <right style="thick">
        <color theme="4" tint="0.59996337778862885"/>
      </right>
      <top/>
      <bottom style="thick">
        <color theme="4" tint="0.59996337778862885"/>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style="thick">
        <color theme="4" tint="0.39994506668294322"/>
      </right>
      <top style="thick">
        <color theme="4" tint="0.39994506668294322"/>
      </top>
      <bottom/>
      <diagonal/>
    </border>
    <border>
      <left style="thick">
        <color theme="4" tint="0.39994506668294322"/>
      </left>
      <right style="thick">
        <color theme="4" tint="0.39994506668294322"/>
      </right>
      <top/>
      <bottom/>
      <diagonal/>
    </border>
    <border>
      <left style="thick">
        <color theme="4" tint="0.39994506668294322"/>
      </left>
      <right style="thick">
        <color theme="4" tint="0.39994506668294322"/>
      </right>
      <top/>
      <bottom style="thick">
        <color theme="4" tint="0.39994506668294322"/>
      </bottom>
      <diagonal/>
    </border>
    <border>
      <left style="hair">
        <color indexed="23"/>
      </left>
      <right style="hair">
        <color indexed="23"/>
      </right>
      <top style="hair">
        <color indexed="23"/>
      </top>
      <bottom style="hair">
        <color indexed="23"/>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style="hair">
        <color indexed="64"/>
      </right>
      <top style="mediumDashed">
        <color indexed="64"/>
      </top>
      <bottom style="dotted">
        <color indexed="64"/>
      </bottom>
      <diagonal/>
    </border>
    <border>
      <left/>
      <right style="hair">
        <color indexed="64"/>
      </right>
      <top style="mediumDashed">
        <color indexed="64"/>
      </top>
      <bottom style="dotted">
        <color indexed="64"/>
      </bottom>
      <diagonal/>
    </border>
    <border>
      <left/>
      <right style="hair">
        <color auto="1"/>
      </right>
      <top style="dotted">
        <color indexed="64"/>
      </top>
      <bottom style="mediumDashed">
        <color indexed="64"/>
      </bottom>
      <diagonal/>
    </border>
    <border>
      <left style="hair">
        <color indexed="64"/>
      </left>
      <right style="hair">
        <color indexed="64"/>
      </right>
      <top/>
      <bottom style="dotted">
        <color indexed="64"/>
      </bottom>
      <diagonal/>
    </border>
    <border>
      <left style="medium">
        <color auto="1"/>
      </left>
      <right/>
      <top style="medium">
        <color auto="1"/>
      </top>
      <bottom style="medium">
        <color auto="1"/>
      </bottom>
      <diagonal/>
    </border>
    <border>
      <left style="hair">
        <color indexed="64"/>
      </left>
      <right/>
      <top style="medium">
        <color auto="1"/>
      </top>
      <bottom style="medium">
        <color auto="1"/>
      </bottom>
      <diagonal/>
    </border>
    <border>
      <left/>
      <right/>
      <top style="medium">
        <color auto="1"/>
      </top>
      <bottom style="medium">
        <color auto="1"/>
      </bottom>
      <diagonal/>
    </border>
    <border>
      <left style="hair">
        <color indexed="64"/>
      </left>
      <right style="medium">
        <color auto="1"/>
      </right>
      <top style="medium">
        <color auto="1"/>
      </top>
      <bottom style="medium">
        <color auto="1"/>
      </bottom>
      <diagonal/>
    </border>
    <border>
      <left style="hair">
        <color auto="1"/>
      </left>
      <right/>
      <top style="dotted">
        <color indexed="64"/>
      </top>
      <bottom/>
      <diagonal/>
    </border>
    <border>
      <left/>
      <right style="hair">
        <color auto="1"/>
      </right>
      <top style="dotted">
        <color indexed="64"/>
      </top>
      <bottom/>
      <diagonal/>
    </border>
    <border>
      <left style="medium">
        <color auto="1"/>
      </left>
      <right style="hair">
        <color indexed="64"/>
      </right>
      <top style="medium">
        <color auto="1"/>
      </top>
      <bottom style="medium">
        <color auto="1"/>
      </bottom>
      <diagonal/>
    </border>
    <border>
      <left/>
      <right style="hair">
        <color indexed="64"/>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medium">
        <color indexed="64"/>
      </left>
      <right style="hair">
        <color indexed="64"/>
      </right>
      <top style="dotted">
        <color indexed="64"/>
      </top>
      <bottom style="mediumDashed">
        <color indexed="64"/>
      </bottom>
      <diagonal/>
    </border>
    <border>
      <left style="hair">
        <color indexed="64"/>
      </left>
      <right style="medium">
        <color indexed="64"/>
      </right>
      <top style="dotted">
        <color indexed="64"/>
      </top>
      <bottom style="mediumDashed">
        <color indexed="64"/>
      </bottom>
      <diagonal/>
    </border>
    <border>
      <left style="medium">
        <color indexed="64"/>
      </left>
      <right style="hair">
        <color indexed="64"/>
      </right>
      <top style="mediumDashed">
        <color indexed="64"/>
      </top>
      <bottom style="dotted">
        <color indexed="64"/>
      </bottom>
      <diagonal/>
    </border>
    <border>
      <left style="hair">
        <color indexed="64"/>
      </left>
      <right style="medium">
        <color indexed="64"/>
      </right>
      <top style="mediumDashed">
        <color indexed="64"/>
      </top>
      <bottom style="dotted">
        <color indexed="64"/>
      </bottom>
      <diagonal/>
    </border>
    <border>
      <left style="medium">
        <color indexed="64"/>
      </left>
      <right style="hair">
        <color indexed="64"/>
      </right>
      <top style="dotted">
        <color indexed="64"/>
      </top>
      <bottom/>
      <diagonal/>
    </border>
    <border>
      <left style="hair">
        <color indexed="64"/>
      </left>
      <right style="medium">
        <color indexed="64"/>
      </right>
      <top style="dotted">
        <color indexed="64"/>
      </top>
      <bottom/>
      <diagonal/>
    </border>
    <border>
      <left style="medium">
        <color indexed="64"/>
      </left>
      <right style="hair">
        <color indexed="64"/>
      </right>
      <top style="dotted">
        <color indexed="64"/>
      </top>
      <bottom style="medium">
        <color indexed="64"/>
      </bottom>
      <diagonal/>
    </border>
    <border>
      <left style="hair">
        <color auto="1"/>
      </left>
      <right/>
      <top style="dotted">
        <color indexed="64"/>
      </top>
      <bottom style="medium">
        <color indexed="64"/>
      </bottom>
      <diagonal/>
    </border>
    <border>
      <left/>
      <right style="hair">
        <color auto="1"/>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auto="1"/>
      </top>
      <bottom style="medium">
        <color auto="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mediumDashed">
        <color indexed="64"/>
      </bottom>
      <diagonal/>
    </border>
    <border>
      <left style="dotted">
        <color indexed="64"/>
      </left>
      <right style="dotted">
        <color indexed="64"/>
      </right>
      <top style="mediumDash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style="medium">
        <color indexed="64"/>
      </top>
      <bottom style="medium">
        <color auto="1"/>
      </bottom>
      <diagonal/>
    </border>
    <border>
      <left style="dotted">
        <color indexed="64"/>
      </left>
      <right style="medium">
        <color indexed="64"/>
      </right>
      <top style="medium">
        <color indexed="64"/>
      </top>
      <bottom style="medium">
        <color auto="1"/>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mediumDashed">
        <color indexed="64"/>
      </bottom>
      <diagonal/>
    </border>
    <border>
      <left style="dotted">
        <color indexed="64"/>
      </left>
      <right style="medium">
        <color indexed="64"/>
      </right>
      <top style="dotted">
        <color indexed="64"/>
      </top>
      <bottom style="mediumDashed">
        <color indexed="64"/>
      </bottom>
      <diagonal/>
    </border>
    <border>
      <left style="medium">
        <color indexed="64"/>
      </left>
      <right style="dotted">
        <color indexed="64"/>
      </right>
      <top style="mediumDashed">
        <color indexed="64"/>
      </top>
      <bottom style="dotted">
        <color indexed="64"/>
      </bottom>
      <diagonal/>
    </border>
    <border>
      <left style="dotted">
        <color indexed="64"/>
      </left>
      <right style="medium">
        <color indexed="64"/>
      </right>
      <top style="mediumDashed">
        <color indexed="64"/>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top style="mediumDashDot">
        <color indexed="64"/>
      </top>
      <bottom style="dotted">
        <color indexed="64"/>
      </bottom>
      <diagonal/>
    </border>
    <border>
      <left style="hair">
        <color auto="1"/>
      </left>
      <right/>
      <top style="dotted">
        <color indexed="64"/>
      </top>
      <bottom style="mediumDashDot">
        <color indexed="64"/>
      </bottom>
      <diagonal/>
    </border>
    <border>
      <left style="hair">
        <color indexed="64"/>
      </left>
      <right/>
      <top style="medium">
        <color indexed="64"/>
      </top>
      <bottom style="dotted">
        <color indexed="64"/>
      </bottom>
      <diagonal/>
    </border>
    <border>
      <left/>
      <right/>
      <top style="dotted">
        <color indexed="64"/>
      </top>
      <bottom style="mediumDashed">
        <color indexed="64"/>
      </bottom>
      <diagonal/>
    </border>
    <border>
      <left style="hair">
        <color indexed="64"/>
      </left>
      <right/>
      <top style="mediumDashed">
        <color indexed="64"/>
      </top>
      <bottom style="dotted">
        <color indexed="64"/>
      </bottom>
      <diagonal/>
    </border>
    <border>
      <left/>
      <right/>
      <top style="mediumDashed">
        <color indexed="64"/>
      </top>
      <bottom style="dotted">
        <color indexed="64"/>
      </bottom>
      <diagonal/>
    </border>
    <border>
      <left/>
      <right/>
      <top style="dotted">
        <color indexed="64"/>
      </top>
      <bottom style="medium">
        <color indexed="64"/>
      </bottom>
      <diagonal/>
    </border>
    <border>
      <left style="hair">
        <color indexed="64"/>
      </left>
      <right style="hair">
        <color indexed="64"/>
      </right>
      <top style="medium">
        <color auto="1"/>
      </top>
      <bottom style="medium">
        <color auto="1"/>
      </bottom>
      <diagonal/>
    </border>
  </borders>
  <cellStyleXfs count="40">
    <xf numFmtId="0" fontId="0" fillId="0" borderId="0">
      <protection locked="0"/>
    </xf>
    <xf numFmtId="9" fontId="13" fillId="0" borderId="0" applyFill="0" applyBorder="0" applyAlignment="0" applyProtection="0"/>
    <xf numFmtId="0" fontId="13" fillId="0" borderId="0"/>
    <xf numFmtId="0" fontId="1" fillId="0" borderId="0" applyBorder="0">
      <protection locked="0"/>
    </xf>
    <xf numFmtId="9" fontId="27" fillId="0" borderId="0" applyFont="0" applyFill="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4" borderId="0" applyNumberFormat="0" applyBorder="0" applyAlignment="0" applyProtection="0"/>
    <xf numFmtId="0" fontId="30" fillId="16" borderId="19" applyNumberFormat="0" applyAlignment="0" applyProtection="0"/>
    <xf numFmtId="168" fontId="13" fillId="0" borderId="0" applyFill="0" applyBorder="0" applyAlignment="0" applyProtection="0"/>
    <xf numFmtId="0" fontId="13" fillId="17" borderId="20" applyNumberFormat="0" applyAlignment="0" applyProtection="0"/>
    <xf numFmtId="168" fontId="13" fillId="0" borderId="0" applyFill="0" applyBorder="0" applyAlignment="0" applyProtection="0"/>
    <xf numFmtId="0" fontId="13" fillId="0" borderId="0" applyNumberFormat="0" applyFill="0" applyBorder="0" applyProtection="0">
      <alignment horizontal="center"/>
    </xf>
    <xf numFmtId="0" fontId="31" fillId="11" borderId="19" applyNumberFormat="0" applyAlignment="0" applyProtection="0"/>
    <xf numFmtId="0" fontId="37" fillId="0" borderId="0" applyNumberFormat="0" applyFill="0" applyBorder="0" applyAlignment="0" applyProtection="0"/>
    <xf numFmtId="164" fontId="13" fillId="0" borderId="0" applyFill="0" applyBorder="0" applyAlignment="0" applyProtection="0"/>
    <xf numFmtId="164" fontId="13" fillId="0" borderId="0" applyFont="0" applyFill="0" applyBorder="0" applyAlignment="0" applyProtection="0"/>
    <xf numFmtId="0" fontId="32" fillId="0" borderId="0"/>
    <xf numFmtId="9" fontId="13" fillId="0" borderId="0" applyFont="0" applyFill="0" applyBorder="0" applyAlignment="0" applyProtection="0"/>
    <xf numFmtId="0" fontId="33" fillId="0" borderId="0" applyNumberFormat="0" applyFill="0" applyBorder="0" applyAlignment="0" applyProtection="0"/>
    <xf numFmtId="169" fontId="33" fillId="0" borderId="0" applyFill="0" applyBorder="0" applyAlignment="0" applyProtection="0"/>
    <xf numFmtId="0" fontId="34" fillId="16" borderId="2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3" fillId="0" borderId="0" applyNumberFormat="0" applyFill="0" applyBorder="0" applyProtection="0">
      <alignment horizontal="center" textRotation="90"/>
    </xf>
    <xf numFmtId="0" fontId="27" fillId="0" borderId="0">
      <protection locked="0"/>
    </xf>
    <xf numFmtId="0" fontId="42" fillId="0" borderId="0" applyNumberFormat="0" applyFill="0" applyBorder="0" applyAlignment="0" applyProtection="0">
      <protection locked="0"/>
    </xf>
    <xf numFmtId="9" fontId="27" fillId="0" borderId="0" applyFont="0" applyFill="0" applyBorder="0" applyAlignment="0" applyProtection="0"/>
    <xf numFmtId="164" fontId="27" fillId="0" borderId="0" applyFont="0" applyFill="0" applyBorder="0" applyAlignment="0" applyProtection="0"/>
    <xf numFmtId="0" fontId="60" fillId="0" borderId="0">
      <protection locked="0"/>
    </xf>
    <xf numFmtId="0" fontId="76" fillId="24" borderId="0">
      <alignment wrapText="1"/>
    </xf>
    <xf numFmtId="0" fontId="76" fillId="0" borderId="0">
      <alignment wrapText="1"/>
    </xf>
    <xf numFmtId="0" fontId="76" fillId="0" borderId="0">
      <alignment wrapText="1"/>
    </xf>
    <xf numFmtId="0" fontId="76" fillId="0" borderId="0">
      <alignment wrapText="1"/>
    </xf>
    <xf numFmtId="171" fontId="76" fillId="0" borderId="0">
      <alignment wrapText="1"/>
    </xf>
  </cellStyleXfs>
  <cellXfs count="310">
    <xf numFmtId="0" fontId="0" fillId="0" borderId="0" xfId="0">
      <protection locked="0"/>
    </xf>
    <xf numFmtId="0" fontId="0" fillId="0" borderId="0" xfId="0">
      <protection locked="0"/>
    </xf>
    <xf numFmtId="0" fontId="5" fillId="0" borderId="0" xfId="0" applyFont="1">
      <protection locked="0"/>
    </xf>
    <xf numFmtId="0" fontId="3" fillId="0" borderId="3" xfId="0" applyFont="1" applyBorder="1">
      <protection locked="0"/>
    </xf>
    <xf numFmtId="0" fontId="3" fillId="0" borderId="0" xfId="0" applyFont="1">
      <protection locked="0"/>
    </xf>
    <xf numFmtId="0" fontId="3" fillId="3" borderId="0" xfId="0" applyFont="1" applyFill="1">
      <protection locked="0"/>
    </xf>
    <xf numFmtId="0" fontId="3" fillId="5" borderId="0" xfId="0" applyFont="1" applyFill="1">
      <protection locked="0"/>
    </xf>
    <xf numFmtId="0" fontId="3" fillId="0" borderId="1" xfId="0" applyFont="1" applyBorder="1">
      <protection locked="0"/>
    </xf>
    <xf numFmtId="0" fontId="3" fillId="0" borderId="2" xfId="0" applyFont="1" applyBorder="1">
      <protection locked="0"/>
    </xf>
    <xf numFmtId="0" fontId="3" fillId="0" borderId="4" xfId="0" applyFont="1" applyBorder="1">
      <protection locked="0"/>
    </xf>
    <xf numFmtId="0" fontId="3" fillId="3" borderId="5" xfId="0" applyFont="1" applyFill="1" applyBorder="1">
      <protection locked="0"/>
    </xf>
    <xf numFmtId="0" fontId="3" fillId="3" borderId="6" xfId="0" applyFont="1" applyFill="1" applyBorder="1">
      <protection locked="0"/>
    </xf>
    <xf numFmtId="0" fontId="3" fillId="5" borderId="6" xfId="0" applyFont="1" applyFill="1" applyBorder="1">
      <protection locked="0"/>
    </xf>
    <xf numFmtId="0" fontId="3" fillId="0" borderId="6" xfId="0" applyFont="1" applyBorder="1">
      <protection locked="0"/>
    </xf>
    <xf numFmtId="0" fontId="3" fillId="0" borderId="7" xfId="0" applyFont="1" applyBorder="1">
      <protection locked="0"/>
    </xf>
    <xf numFmtId="0" fontId="3" fillId="0" borderId="8" xfId="0" applyFont="1" applyBorder="1">
      <protection locked="0"/>
    </xf>
    <xf numFmtId="0" fontId="3" fillId="3" borderId="8" xfId="0" applyFont="1" applyFill="1" applyBorder="1">
      <protection locked="0"/>
    </xf>
    <xf numFmtId="0" fontId="3" fillId="3" borderId="1" xfId="0" applyFont="1" applyFill="1" applyBorder="1">
      <protection locked="0"/>
    </xf>
    <xf numFmtId="49" fontId="6" fillId="0" borderId="0" xfId="0" applyNumberFormat="1" applyFont="1" applyAlignment="1">
      <alignment horizontal="left" vertical="center"/>
      <protection locked="0"/>
    </xf>
    <xf numFmtId="0" fontId="0" fillId="0" borderId="0" xfId="0">
      <protection locked="0"/>
    </xf>
    <xf numFmtId="9" fontId="21" fillId="0" borderId="10" xfId="1" applyFont="1" applyFill="1" applyBorder="1" applyAlignment="1">
      <alignment horizontal="right" vertical="center" wrapText="1"/>
    </xf>
    <xf numFmtId="9" fontId="21" fillId="0" borderId="11" xfId="1" applyFont="1" applyFill="1" applyBorder="1" applyAlignment="1">
      <alignment horizontal="right" vertical="center" wrapText="1"/>
    </xf>
    <xf numFmtId="9" fontId="21" fillId="0" borderId="12" xfId="1" applyFont="1" applyFill="1" applyBorder="1" applyAlignment="1">
      <alignment horizontal="right" vertical="center" wrapText="1"/>
    </xf>
    <xf numFmtId="0" fontId="24" fillId="8" borderId="0" xfId="2" applyFont="1" applyFill="1"/>
    <xf numFmtId="9" fontId="21" fillId="0" borderId="16" xfId="1" applyFont="1" applyFill="1" applyBorder="1" applyAlignment="1">
      <alignment horizontal="right" vertical="center" wrapText="1"/>
    </xf>
    <xf numFmtId="9" fontId="21" fillId="0" borderId="17" xfId="1" applyFont="1" applyFill="1" applyBorder="1" applyAlignment="1">
      <alignment horizontal="right" vertical="center" wrapText="1"/>
    </xf>
    <xf numFmtId="9" fontId="21" fillId="0" borderId="18" xfId="1" applyFont="1" applyFill="1" applyBorder="1" applyAlignment="1">
      <alignment horizontal="right" vertical="center" wrapText="1"/>
    </xf>
    <xf numFmtId="0" fontId="13" fillId="0" borderId="0" xfId="2"/>
    <xf numFmtId="49" fontId="39" fillId="0" borderId="0" xfId="2" applyNumberFormat="1" applyFont="1" applyFill="1" applyBorder="1" applyAlignment="1">
      <alignment horizontal="left" vertical="center"/>
    </xf>
    <xf numFmtId="0" fontId="38" fillId="0" borderId="0" xfId="2" applyFont="1" applyFill="1" applyAlignment="1"/>
    <xf numFmtId="0" fontId="17" fillId="0" borderId="0" xfId="2" applyFont="1" applyFill="1" applyAlignment="1"/>
    <xf numFmtId="0" fontId="13" fillId="0" borderId="0" xfId="2" applyFill="1"/>
    <xf numFmtId="0" fontId="40" fillId="0" borderId="0" xfId="2" applyFont="1" applyFill="1" applyAlignment="1"/>
    <xf numFmtId="0" fontId="17" fillId="0" borderId="0" xfId="2" applyFont="1" applyAlignment="1">
      <alignment vertical="center"/>
    </xf>
    <xf numFmtId="165" fontId="13" fillId="0" borderId="0" xfId="2" applyNumberFormat="1"/>
    <xf numFmtId="0" fontId="27" fillId="0" borderId="0" xfId="30">
      <protection locked="0"/>
    </xf>
    <xf numFmtId="0" fontId="48" fillId="7" borderId="0" xfId="2" applyFont="1" applyFill="1"/>
    <xf numFmtId="0" fontId="48" fillId="8" borderId="0" xfId="2" applyFont="1" applyFill="1"/>
    <xf numFmtId="0" fontId="9" fillId="0" borderId="0" xfId="30" applyFont="1" applyFill="1" applyBorder="1" applyAlignment="1">
      <alignment vertical="center"/>
      <protection locked="0"/>
    </xf>
    <xf numFmtId="0" fontId="27" fillId="0" borderId="23" xfId="30" applyFont="1" applyBorder="1" applyAlignment="1">
      <alignment horizontal="center" vertical="center" wrapText="1" shrinkToFit="1"/>
      <protection locked="0"/>
    </xf>
    <xf numFmtId="0" fontId="41" fillId="0" borderId="0" xfId="2" applyFont="1"/>
    <xf numFmtId="3" fontId="52" fillId="0" borderId="22" xfId="30" applyNumberFormat="1" applyFont="1" applyBorder="1">
      <protection locked="0"/>
    </xf>
    <xf numFmtId="3" fontId="51" fillId="0" borderId="22" xfId="30" applyNumberFormat="1" applyFont="1" applyBorder="1">
      <protection locked="0"/>
    </xf>
    <xf numFmtId="3" fontId="51" fillId="4" borderId="22" xfId="30" applyNumberFormat="1" applyFont="1" applyFill="1" applyBorder="1">
      <protection locked="0"/>
    </xf>
    <xf numFmtId="9" fontId="20" fillId="0" borderId="0" xfId="4" applyFont="1" applyFill="1" applyAlignment="1">
      <alignment horizontal="left"/>
    </xf>
    <xf numFmtId="9" fontId="16" fillId="0" borderId="0" xfId="4" applyFont="1" applyFill="1" applyAlignment="1">
      <alignment horizontal="left"/>
    </xf>
    <xf numFmtId="9" fontId="24" fillId="8" borderId="0" xfId="4" applyFont="1" applyFill="1"/>
    <xf numFmtId="0" fontId="13" fillId="0" borderId="0" xfId="2" applyFont="1" applyFill="1" applyBorder="1" applyAlignment="1"/>
    <xf numFmtId="0" fontId="13" fillId="0" borderId="0" xfId="2" applyFill="1" applyBorder="1"/>
    <xf numFmtId="0" fontId="52" fillId="0" borderId="8" xfId="30" applyFont="1" applyBorder="1" applyAlignment="1">
      <alignment horizontal="center" vertical="center" wrapText="1" shrinkToFit="1"/>
      <protection locked="0"/>
    </xf>
    <xf numFmtId="0" fontId="51" fillId="0" borderId="8" xfId="30" applyFont="1" applyBorder="1" applyAlignment="1">
      <alignment horizontal="center" vertical="center" wrapText="1" shrinkToFit="1"/>
      <protection locked="0"/>
    </xf>
    <xf numFmtId="0" fontId="51" fillId="0" borderId="7" xfId="30" applyFont="1" applyBorder="1" applyAlignment="1">
      <alignment horizontal="center" vertical="center" wrapText="1" shrinkToFit="1"/>
      <protection locked="0"/>
    </xf>
    <xf numFmtId="0" fontId="40" fillId="0" borderId="24" xfId="2" applyFont="1" applyFill="1" applyBorder="1" applyAlignment="1"/>
    <xf numFmtId="0" fontId="13" fillId="0" borderId="24" xfId="2" applyBorder="1"/>
    <xf numFmtId="0" fontId="13" fillId="0" borderId="26" xfId="2" applyBorder="1"/>
    <xf numFmtId="0" fontId="13" fillId="0" borderId="27" xfId="2" applyBorder="1"/>
    <xf numFmtId="0" fontId="13" fillId="0" borderId="0" xfId="2" applyBorder="1"/>
    <xf numFmtId="0" fontId="13" fillId="0" borderId="28" xfId="2" applyBorder="1"/>
    <xf numFmtId="0" fontId="59" fillId="0" borderId="30" xfId="2" applyFont="1" applyBorder="1" applyAlignment="1">
      <alignment vertical="center"/>
    </xf>
    <xf numFmtId="0" fontId="59" fillId="0" borderId="31" xfId="2" applyFont="1" applyBorder="1" applyAlignment="1">
      <alignment vertical="center"/>
    </xf>
    <xf numFmtId="0" fontId="59" fillId="0" borderId="29" xfId="2" applyFont="1" applyBorder="1" applyAlignment="1">
      <alignment vertical="center"/>
    </xf>
    <xf numFmtId="9" fontId="13" fillId="0" borderId="0" xfId="4" applyFont="1"/>
    <xf numFmtId="9" fontId="10" fillId="0" borderId="0" xfId="32" applyFont="1" applyFill="1" applyBorder="1" applyAlignment="1" applyProtection="1">
      <alignment horizontal="right" vertical="center"/>
      <protection locked="0"/>
    </xf>
    <xf numFmtId="170" fontId="12" fillId="0" borderId="0" xfId="33" applyNumberFormat="1" applyFont="1" applyFill="1" applyBorder="1" applyAlignment="1" applyProtection="1">
      <alignment horizontal="right" vertical="center"/>
      <protection locked="0"/>
    </xf>
    <xf numFmtId="170" fontId="11" fillId="0" borderId="0" xfId="33" applyNumberFormat="1" applyFont="1" applyFill="1" applyBorder="1" applyAlignment="1" applyProtection="1">
      <alignment horizontal="right" vertical="center"/>
      <protection locked="0"/>
    </xf>
    <xf numFmtId="170" fontId="10" fillId="0" borderId="0" xfId="33" applyNumberFormat="1" applyFont="1" applyFill="1" applyBorder="1" applyAlignment="1" applyProtection="1">
      <alignment horizontal="right" vertical="center"/>
      <protection locked="0"/>
    </xf>
    <xf numFmtId="9" fontId="27" fillId="0" borderId="0" xfId="32" applyProtection="1">
      <protection locked="0"/>
    </xf>
    <xf numFmtId="0" fontId="8" fillId="0" borderId="0" xfId="34" applyFont="1" applyBorder="1" applyAlignment="1">
      <alignment vertical="center"/>
      <protection locked="0"/>
    </xf>
    <xf numFmtId="0" fontId="7" fillId="0" borderId="0" xfId="34" applyFont="1" applyBorder="1" applyAlignment="1">
      <protection locked="0"/>
    </xf>
    <xf numFmtId="0" fontId="60" fillId="0" borderId="28" xfId="34" applyBorder="1">
      <protection locked="0"/>
    </xf>
    <xf numFmtId="0" fontId="60" fillId="0" borderId="0" xfId="34" applyBorder="1">
      <protection locked="0"/>
    </xf>
    <xf numFmtId="0" fontId="61" fillId="0" borderId="0" xfId="2" applyFont="1"/>
    <xf numFmtId="9" fontId="24" fillId="8" borderId="0" xfId="4" applyFont="1" applyFill="1" applyAlignment="1">
      <alignment horizontal="left"/>
    </xf>
    <xf numFmtId="9" fontId="25" fillId="8" borderId="0" xfId="4" applyFont="1" applyFill="1" applyAlignment="1" applyProtection="1">
      <alignment horizontal="left"/>
      <protection locked="0"/>
    </xf>
    <xf numFmtId="1" fontId="27" fillId="0" borderId="0" xfId="32" applyNumberFormat="1" applyProtection="1">
      <protection locked="0"/>
    </xf>
    <xf numFmtId="1" fontId="13" fillId="0" borderId="0" xfId="2" applyNumberFormat="1"/>
    <xf numFmtId="0" fontId="27" fillId="0" borderId="27" xfId="34" applyFont="1" applyBorder="1">
      <protection locked="0"/>
    </xf>
    <xf numFmtId="9" fontId="20" fillId="0" borderId="0" xfId="4" applyFont="1" applyFill="1"/>
    <xf numFmtId="9" fontId="16" fillId="0" borderId="0" xfId="4" applyFont="1" applyFill="1"/>
    <xf numFmtId="0" fontId="17" fillId="0" borderId="0" xfId="2" applyFont="1"/>
    <xf numFmtId="0" fontId="13" fillId="0" borderId="0" xfId="2" applyFont="1" applyFill="1" applyBorder="1" applyAlignment="1">
      <alignment horizontal="left" vertical="center"/>
    </xf>
    <xf numFmtId="3" fontId="52" fillId="18" borderId="22" xfId="30" applyNumberFormat="1" applyFont="1" applyFill="1" applyBorder="1">
      <protection locked="0"/>
    </xf>
    <xf numFmtId="3" fontId="51" fillId="18" borderId="22" xfId="30" applyNumberFormat="1" applyFont="1" applyFill="1" applyBorder="1">
      <protection locked="0"/>
    </xf>
    <xf numFmtId="0" fontId="51" fillId="8" borderId="0" xfId="0" applyFont="1" applyFill="1">
      <protection locked="0"/>
    </xf>
    <xf numFmtId="0" fontId="3" fillId="8" borderId="0" xfId="0" applyFont="1" applyFill="1">
      <protection locked="0"/>
    </xf>
    <xf numFmtId="0" fontId="62" fillId="8" borderId="0" xfId="0" applyFont="1" applyFill="1">
      <protection locked="0"/>
    </xf>
    <xf numFmtId="0" fontId="62" fillId="20" borderId="0" xfId="0" applyFont="1" applyFill="1">
      <protection locked="0"/>
    </xf>
    <xf numFmtId="0" fontId="3" fillId="20" borderId="0" xfId="0" applyFont="1" applyFill="1">
      <protection locked="0"/>
    </xf>
    <xf numFmtId="0" fontId="5" fillId="8" borderId="0" xfId="0" applyFont="1" applyFill="1">
      <protection locked="0"/>
    </xf>
    <xf numFmtId="0" fontId="2" fillId="8" borderId="0" xfId="0" applyFont="1" applyFill="1">
      <protection locked="0"/>
    </xf>
    <xf numFmtId="17" fontId="51" fillId="8" borderId="0" xfId="0" applyNumberFormat="1" applyFont="1" applyFill="1">
      <protection locked="0"/>
    </xf>
    <xf numFmtId="0" fontId="64" fillId="8" borderId="0" xfId="0" applyFont="1" applyFill="1">
      <protection locked="0"/>
    </xf>
    <xf numFmtId="0" fontId="65" fillId="20" borderId="0" xfId="0" applyFont="1" applyFill="1">
      <protection locked="0"/>
    </xf>
    <xf numFmtId="0" fontId="51" fillId="8" borderId="0" xfId="0" applyFont="1" applyFill="1" applyAlignment="1">
      <alignment wrapText="1"/>
      <protection locked="0"/>
    </xf>
    <xf numFmtId="0" fontId="52" fillId="8" borderId="0" xfId="0" applyFont="1" applyFill="1" applyAlignment="1">
      <alignment wrapText="1"/>
      <protection locked="0"/>
    </xf>
    <xf numFmtId="0" fontId="53" fillId="18" borderId="44" xfId="34" applyFont="1" applyFill="1" applyBorder="1" applyAlignment="1">
      <alignment vertical="center" wrapText="1"/>
      <protection locked="0"/>
    </xf>
    <xf numFmtId="0" fontId="53" fillId="0" borderId="38" xfId="34" applyFont="1" applyBorder="1" applyAlignment="1">
      <alignment horizontal="center" vertical="center" wrapText="1"/>
      <protection locked="0"/>
    </xf>
    <xf numFmtId="0" fontId="5" fillId="0" borderId="59" xfId="34" applyFont="1" applyBorder="1" applyAlignment="1">
      <protection locked="0"/>
    </xf>
    <xf numFmtId="0" fontId="7" fillId="0" borderId="60" xfId="34" applyFont="1" applyBorder="1" applyAlignment="1">
      <protection locked="0"/>
    </xf>
    <xf numFmtId="0" fontId="17" fillId="0" borderId="60" xfId="2" applyFont="1" applyFill="1" applyBorder="1" applyAlignment="1"/>
    <xf numFmtId="0" fontId="13" fillId="0" borderId="60" xfId="2" applyFill="1" applyBorder="1"/>
    <xf numFmtId="0" fontId="13" fillId="0" borderId="61" xfId="2" applyFill="1" applyBorder="1"/>
    <xf numFmtId="0" fontId="13" fillId="0" borderId="63" xfId="2" applyFill="1" applyBorder="1"/>
    <xf numFmtId="0" fontId="51" fillId="0" borderId="62" xfId="34" applyFont="1" applyBorder="1" applyAlignment="1">
      <protection locked="0"/>
    </xf>
    <xf numFmtId="0" fontId="52" fillId="0" borderId="64" xfId="34" applyFont="1" applyBorder="1" applyAlignment="1">
      <protection locked="0"/>
    </xf>
    <xf numFmtId="0" fontId="7" fillId="0" borderId="65" xfId="34" applyFont="1" applyBorder="1" applyAlignment="1">
      <protection locked="0"/>
    </xf>
    <xf numFmtId="0" fontId="13" fillId="0" borderId="65" xfId="2" applyFont="1" applyFill="1" applyBorder="1" applyAlignment="1"/>
    <xf numFmtId="0" fontId="13" fillId="0" borderId="65" xfId="2" applyFill="1" applyBorder="1"/>
    <xf numFmtId="0" fontId="13" fillId="0" borderId="66" xfId="2" applyFill="1" applyBorder="1"/>
    <xf numFmtId="0" fontId="53" fillId="0" borderId="67" xfId="34" applyFont="1" applyBorder="1" applyAlignment="1">
      <alignment horizontal="center" vertical="center" wrapText="1"/>
      <protection locked="0"/>
    </xf>
    <xf numFmtId="3" fontId="57" fillId="19" borderId="67" xfId="33" applyNumberFormat="1" applyFont="1" applyFill="1" applyBorder="1" applyAlignment="1" applyProtection="1">
      <alignment horizontal="right" vertical="center"/>
      <protection locked="0"/>
    </xf>
    <xf numFmtId="3" fontId="57" fillId="18" borderId="67" xfId="33" applyNumberFormat="1" applyFont="1" applyFill="1" applyBorder="1" applyAlignment="1" applyProtection="1">
      <alignment horizontal="right" vertical="center"/>
      <protection locked="0"/>
    </xf>
    <xf numFmtId="0" fontId="56" fillId="0" borderId="39" xfId="34" applyFont="1" applyBorder="1" applyAlignment="1">
      <alignment horizontal="left" vertical="center" wrapText="1"/>
      <protection locked="0"/>
    </xf>
    <xf numFmtId="0" fontId="4" fillId="18" borderId="39" xfId="34" applyFont="1" applyFill="1" applyBorder="1" applyAlignment="1">
      <alignment vertical="center"/>
      <protection locked="0"/>
    </xf>
    <xf numFmtId="0" fontId="53" fillId="0" borderId="73" xfId="34" applyFont="1" applyBorder="1" applyAlignment="1">
      <alignment horizontal="center" vertical="center" wrapText="1"/>
      <protection locked="0"/>
    </xf>
    <xf numFmtId="0" fontId="53" fillId="0" borderId="74" xfId="34" applyFont="1" applyBorder="1" applyAlignment="1">
      <alignment horizontal="center" vertical="center" wrapText="1"/>
      <protection locked="0"/>
    </xf>
    <xf numFmtId="3" fontId="57" fillId="19" borderId="73" xfId="33" applyNumberFormat="1" applyFont="1" applyFill="1" applyBorder="1" applyAlignment="1" applyProtection="1">
      <alignment horizontal="right" vertical="center"/>
      <protection locked="0"/>
    </xf>
    <xf numFmtId="3" fontId="57" fillId="19" borderId="74" xfId="33" applyNumberFormat="1" applyFont="1" applyFill="1" applyBorder="1" applyAlignment="1" applyProtection="1">
      <alignment horizontal="right" vertical="center"/>
      <protection locked="0"/>
    </xf>
    <xf numFmtId="3" fontId="57" fillId="18" borderId="73" xfId="33" applyNumberFormat="1" applyFont="1" applyFill="1" applyBorder="1" applyAlignment="1" applyProtection="1">
      <alignment horizontal="right" vertical="center"/>
      <protection locked="0"/>
    </xf>
    <xf numFmtId="3" fontId="57" fillId="18" borderId="74" xfId="33" applyNumberFormat="1" applyFont="1" applyFill="1" applyBorder="1" applyAlignment="1" applyProtection="1">
      <alignment horizontal="right" vertical="center"/>
      <protection locked="0"/>
    </xf>
    <xf numFmtId="0" fontId="4" fillId="3" borderId="86" xfId="34" applyFont="1" applyFill="1" applyBorder="1" applyAlignment="1">
      <alignment vertical="center"/>
      <protection locked="0"/>
    </xf>
    <xf numFmtId="0" fontId="4" fillId="3" borderId="42" xfId="34" applyFont="1" applyFill="1" applyBorder="1" applyAlignment="1">
      <alignment vertical="center"/>
      <protection locked="0"/>
    </xf>
    <xf numFmtId="0" fontId="4" fillId="3" borderId="56" xfId="34" applyFont="1" applyFill="1" applyBorder="1" applyAlignment="1">
      <alignment vertical="center"/>
      <protection locked="0"/>
    </xf>
    <xf numFmtId="0" fontId="66" fillId="20" borderId="0" xfId="31" applyFont="1" applyFill="1">
      <protection locked="0"/>
    </xf>
    <xf numFmtId="3" fontId="57" fillId="21" borderId="75" xfId="34" applyNumberFormat="1" applyFont="1" applyFill="1" applyBorder="1" applyAlignment="1">
      <alignment horizontal="right" vertical="center"/>
      <protection locked="0"/>
    </xf>
    <xf numFmtId="3" fontId="57" fillId="21" borderId="68" xfId="34" applyNumberFormat="1" applyFont="1" applyFill="1" applyBorder="1" applyAlignment="1">
      <alignment horizontal="right" vertical="center"/>
      <protection locked="0"/>
    </xf>
    <xf numFmtId="3" fontId="57" fillId="21" borderId="76" xfId="34" applyNumberFormat="1" applyFont="1" applyFill="1" applyBorder="1" applyAlignment="1">
      <alignment horizontal="right" vertical="center"/>
      <protection locked="0"/>
    </xf>
    <xf numFmtId="3" fontId="58" fillId="21" borderId="75" xfId="34" applyNumberFormat="1" applyFont="1" applyFill="1" applyBorder="1" applyAlignment="1">
      <alignment horizontal="right" vertical="center"/>
      <protection locked="0"/>
    </xf>
    <xf numFmtId="3" fontId="58" fillId="21" borderId="68" xfId="34" applyNumberFormat="1" applyFont="1" applyFill="1" applyBorder="1" applyAlignment="1">
      <alignment horizontal="right" vertical="center"/>
      <protection locked="0"/>
    </xf>
    <xf numFmtId="3" fontId="58" fillId="21" borderId="76" xfId="34" applyNumberFormat="1" applyFont="1" applyFill="1" applyBorder="1" applyAlignment="1">
      <alignment horizontal="right" vertical="center"/>
      <protection locked="0"/>
    </xf>
    <xf numFmtId="3" fontId="57" fillId="21" borderId="79" xfId="34" applyNumberFormat="1" applyFont="1" applyFill="1" applyBorder="1" applyAlignment="1">
      <alignment horizontal="right" vertical="center"/>
      <protection locked="0"/>
    </xf>
    <xf numFmtId="3" fontId="57" fillId="21" borderId="70" xfId="34" applyNumberFormat="1" applyFont="1" applyFill="1" applyBorder="1" applyAlignment="1">
      <alignment horizontal="right" vertical="center"/>
      <protection locked="0"/>
    </xf>
    <xf numFmtId="3" fontId="57" fillId="21" borderId="80" xfId="34" applyNumberFormat="1" applyFont="1" applyFill="1" applyBorder="1" applyAlignment="1">
      <alignment horizontal="right" vertical="center"/>
      <protection locked="0"/>
    </xf>
    <xf numFmtId="3" fontId="58" fillId="21" borderId="79" xfId="34" applyNumberFormat="1" applyFont="1" applyFill="1" applyBorder="1" applyAlignment="1">
      <alignment horizontal="right" vertical="center"/>
      <protection locked="0"/>
    </xf>
    <xf numFmtId="3" fontId="58" fillId="21" borderId="70" xfId="34" applyNumberFormat="1" applyFont="1" applyFill="1" applyBorder="1" applyAlignment="1">
      <alignment horizontal="right" vertical="center"/>
      <protection locked="0"/>
    </xf>
    <xf numFmtId="3" fontId="58" fillId="21" borderId="80" xfId="34" applyNumberFormat="1" applyFont="1" applyFill="1" applyBorder="1" applyAlignment="1">
      <alignment horizontal="right" vertical="center"/>
      <protection locked="0"/>
    </xf>
    <xf numFmtId="3" fontId="57" fillId="21" borderId="79" xfId="33" applyNumberFormat="1" applyFont="1" applyFill="1" applyBorder="1" applyAlignment="1" applyProtection="1">
      <alignment horizontal="right" vertical="center"/>
      <protection locked="0"/>
    </xf>
    <xf numFmtId="3" fontId="57" fillId="21" borderId="70" xfId="33" applyNumberFormat="1" applyFont="1" applyFill="1" applyBorder="1" applyAlignment="1" applyProtection="1">
      <alignment horizontal="right" vertical="center"/>
      <protection locked="0"/>
    </xf>
    <xf numFmtId="3" fontId="57" fillId="21" borderId="80" xfId="33" applyNumberFormat="1" applyFont="1" applyFill="1" applyBorder="1" applyAlignment="1" applyProtection="1">
      <alignment horizontal="right" vertical="center"/>
      <protection locked="0"/>
    </xf>
    <xf numFmtId="3" fontId="58" fillId="21" borderId="79" xfId="33" applyNumberFormat="1" applyFont="1" applyFill="1" applyBorder="1" applyAlignment="1" applyProtection="1">
      <alignment horizontal="right" vertical="center"/>
      <protection locked="0"/>
    </xf>
    <xf numFmtId="3" fontId="58" fillId="21" borderId="70" xfId="33" applyNumberFormat="1" applyFont="1" applyFill="1" applyBorder="1" applyAlignment="1" applyProtection="1">
      <alignment horizontal="right" vertical="center"/>
      <protection locked="0"/>
    </xf>
    <xf numFmtId="3" fontId="58" fillId="21" borderId="80" xfId="33" applyNumberFormat="1" applyFont="1" applyFill="1" applyBorder="1" applyAlignment="1" applyProtection="1">
      <alignment horizontal="right" vertical="center"/>
      <protection locked="0"/>
    </xf>
    <xf numFmtId="0" fontId="4" fillId="22" borderId="85" xfId="34" applyFont="1" applyFill="1" applyBorder="1" applyAlignment="1">
      <alignment vertical="center"/>
      <protection locked="0"/>
    </xf>
    <xf numFmtId="0" fontId="4" fillId="22" borderId="32" xfId="34" applyFont="1" applyFill="1" applyBorder="1" applyAlignment="1">
      <alignment vertical="center"/>
      <protection locked="0"/>
    </xf>
    <xf numFmtId="0" fontId="4" fillId="22" borderId="87" xfId="34" applyFont="1" applyFill="1" applyBorder="1" applyAlignment="1">
      <alignment vertical="center"/>
      <protection locked="0"/>
    </xf>
    <xf numFmtId="0" fontId="63" fillId="0" borderId="62" xfId="34" applyFont="1" applyBorder="1" applyAlignment="1">
      <protection locked="0"/>
    </xf>
    <xf numFmtId="3" fontId="4" fillId="23" borderId="0" xfId="0" applyNumberFormat="1" applyFont="1" applyFill="1" applyBorder="1" applyAlignment="1">
      <alignment horizontal="right" vertical="center"/>
      <protection locked="0"/>
    </xf>
    <xf numFmtId="0" fontId="54" fillId="18" borderId="38" xfId="34" applyFont="1" applyFill="1" applyBorder="1" applyAlignment="1">
      <alignment vertical="center" wrapText="1"/>
      <protection locked="0"/>
    </xf>
    <xf numFmtId="0" fontId="68" fillId="0" borderId="0" xfId="2" applyFont="1"/>
    <xf numFmtId="0" fontId="69" fillId="0" borderId="73" xfId="34" applyFont="1" applyBorder="1" applyAlignment="1">
      <alignment horizontal="center" vertical="center" wrapText="1"/>
      <protection locked="0"/>
    </xf>
    <xf numFmtId="0" fontId="69" fillId="0" borderId="67" xfId="34" applyFont="1" applyBorder="1" applyAlignment="1">
      <alignment horizontal="center" vertical="center" wrapText="1"/>
      <protection locked="0"/>
    </xf>
    <xf numFmtId="0" fontId="69" fillId="0" borderId="74" xfId="34" applyFont="1" applyBorder="1" applyAlignment="1">
      <alignment horizontal="center" vertical="center" wrapText="1"/>
      <protection locked="0"/>
    </xf>
    <xf numFmtId="0" fontId="70" fillId="0" borderId="45" xfId="34" applyFont="1" applyBorder="1" applyAlignment="1">
      <alignment horizontal="center" vertical="center" wrapText="1"/>
      <protection locked="0"/>
    </xf>
    <xf numFmtId="0" fontId="70" fillId="0" borderId="92" xfId="30" applyFont="1" applyBorder="1" applyAlignment="1">
      <alignment horizontal="center" vertical="center" wrapText="1"/>
      <protection locked="0"/>
    </xf>
    <xf numFmtId="0" fontId="70" fillId="0" borderId="46" xfId="30" applyFont="1" applyBorder="1" applyAlignment="1">
      <alignment horizontal="center" vertical="center" wrapText="1"/>
      <protection locked="0"/>
    </xf>
    <xf numFmtId="3" fontId="72" fillId="21" borderId="33" xfId="34" applyNumberFormat="1" applyFont="1" applyFill="1" applyBorder="1" applyAlignment="1">
      <alignment horizontal="right" vertical="center"/>
      <protection locked="0"/>
    </xf>
    <xf numFmtId="9" fontId="71" fillId="21" borderId="37" xfId="34" applyNumberFormat="1" applyFont="1" applyFill="1" applyBorder="1" applyAlignment="1">
      <alignment horizontal="right" vertical="center"/>
      <protection locked="0"/>
    </xf>
    <xf numFmtId="9" fontId="71" fillId="21" borderId="32" xfId="34" applyNumberFormat="1" applyFont="1" applyFill="1" applyBorder="1" applyAlignment="1">
      <alignment horizontal="right" vertical="center"/>
      <protection locked="0"/>
    </xf>
    <xf numFmtId="9" fontId="71" fillId="21" borderId="48" xfId="32" applyNumberFormat="1" applyFont="1" applyFill="1" applyBorder="1" applyAlignment="1" applyProtection="1">
      <alignment horizontal="right" vertical="center"/>
      <protection locked="0"/>
    </xf>
    <xf numFmtId="3" fontId="72" fillId="21" borderId="35" xfId="34" applyNumberFormat="1" applyFont="1" applyFill="1" applyBorder="1" applyAlignment="1">
      <alignment horizontal="right" vertical="center"/>
      <protection locked="0"/>
    </xf>
    <xf numFmtId="9" fontId="71" fillId="21" borderId="34" xfId="34" applyNumberFormat="1" applyFont="1" applyFill="1" applyBorder="1" applyAlignment="1">
      <alignment horizontal="right" vertical="center"/>
      <protection locked="0"/>
    </xf>
    <xf numFmtId="9" fontId="71" fillId="21" borderId="89" xfId="34" applyNumberFormat="1" applyFont="1" applyFill="1" applyBorder="1" applyAlignment="1">
      <alignment horizontal="right" vertical="center"/>
      <protection locked="0"/>
    </xf>
    <xf numFmtId="9" fontId="71" fillId="21" borderId="52" xfId="32" applyNumberFormat="1" applyFont="1" applyFill="1" applyBorder="1" applyAlignment="1" applyProtection="1">
      <alignment horizontal="right" vertical="center"/>
      <protection locked="0"/>
    </xf>
    <xf numFmtId="3" fontId="72" fillId="21" borderId="35" xfId="33" applyNumberFormat="1" applyFont="1" applyFill="1" applyBorder="1" applyAlignment="1" applyProtection="1">
      <alignment horizontal="right" vertical="center"/>
      <protection locked="0"/>
    </xf>
    <xf numFmtId="3" fontId="73" fillId="19" borderId="40" xfId="33" applyNumberFormat="1" applyFont="1" applyFill="1" applyBorder="1" applyAlignment="1" applyProtection="1">
      <alignment horizontal="right" vertical="center"/>
      <protection locked="0"/>
    </xf>
    <xf numFmtId="9" fontId="73" fillId="19" borderId="39" xfId="32" applyFont="1" applyFill="1" applyBorder="1" applyAlignment="1" applyProtection="1">
      <alignment horizontal="right" vertical="center"/>
      <protection locked="0"/>
    </xf>
    <xf numFmtId="9" fontId="73" fillId="19" borderId="41" xfId="32" applyFont="1" applyFill="1" applyBorder="1" applyAlignment="1" applyProtection="1">
      <alignment horizontal="right" vertical="center"/>
      <protection locked="0"/>
    </xf>
    <xf numFmtId="3" fontId="73" fillId="18" borderId="40" xfId="33" applyNumberFormat="1" applyFont="1" applyFill="1" applyBorder="1" applyAlignment="1" applyProtection="1">
      <alignment horizontal="right" vertical="center"/>
      <protection locked="0"/>
    </xf>
    <xf numFmtId="9" fontId="73" fillId="18" borderId="39" xfId="32" applyFont="1" applyFill="1" applyBorder="1" applyAlignment="1" applyProtection="1">
      <alignment horizontal="right" vertical="center"/>
      <protection locked="0"/>
    </xf>
    <xf numFmtId="9" fontId="73" fillId="18" borderId="41" xfId="32" applyFont="1" applyFill="1" applyBorder="1" applyAlignment="1" applyProtection="1">
      <alignment horizontal="right" vertical="center"/>
      <protection locked="0"/>
    </xf>
    <xf numFmtId="9" fontId="71" fillId="21" borderId="35" xfId="34" applyNumberFormat="1" applyFont="1" applyFill="1" applyBorder="1" applyAlignment="1">
      <alignment horizontal="right" vertical="center"/>
      <protection locked="0"/>
    </xf>
    <xf numFmtId="9" fontId="71" fillId="21" borderId="90" xfId="34" applyNumberFormat="1" applyFont="1" applyFill="1" applyBorder="1" applyAlignment="1">
      <alignment horizontal="right" vertical="center"/>
      <protection locked="0"/>
    </xf>
    <xf numFmtId="0" fontId="74" fillId="20" borderId="0" xfId="31" applyNumberFormat="1" applyFont="1" applyFill="1" applyBorder="1" applyAlignment="1" applyProtection="1">
      <protection locked="0"/>
    </xf>
    <xf numFmtId="0" fontId="41" fillId="0" borderId="0" xfId="2" applyFont="1" applyAlignment="1">
      <alignment horizontal="left" vertical="center"/>
    </xf>
    <xf numFmtId="0" fontId="5" fillId="0" borderId="25" xfId="34" applyFont="1" applyBorder="1">
      <protection locked="0"/>
    </xf>
    <xf numFmtId="0" fontId="21" fillId="6" borderId="13" xfId="2" applyFont="1" applyFill="1" applyBorder="1" applyAlignment="1">
      <alignment horizontal="center" vertical="center" wrapText="1"/>
    </xf>
    <xf numFmtId="0" fontId="21" fillId="6" borderId="14" xfId="2" applyFont="1" applyFill="1" applyBorder="1" applyAlignment="1">
      <alignment horizontal="center" vertical="center" wrapText="1"/>
    </xf>
    <xf numFmtId="0" fontId="21" fillId="6" borderId="15" xfId="2" applyFont="1" applyFill="1" applyBorder="1" applyAlignment="1">
      <alignment horizontal="center" vertical="center" wrapText="1"/>
    </xf>
    <xf numFmtId="3" fontId="57" fillId="25" borderId="77" xfId="34" applyNumberFormat="1" applyFont="1" applyFill="1" applyBorder="1" applyAlignment="1">
      <alignment horizontal="right" vertical="center"/>
      <protection locked="0"/>
    </xf>
    <xf numFmtId="3" fontId="57" fillId="25" borderId="69" xfId="34" applyNumberFormat="1" applyFont="1" applyFill="1" applyBorder="1" applyAlignment="1">
      <alignment horizontal="right" vertical="center"/>
      <protection locked="0"/>
    </xf>
    <xf numFmtId="3" fontId="57" fillId="25" borderId="78" xfId="34" applyNumberFormat="1" applyFont="1" applyFill="1" applyBorder="1" applyAlignment="1">
      <alignment horizontal="right" vertical="center"/>
      <protection locked="0"/>
    </xf>
    <xf numFmtId="3" fontId="58" fillId="25" borderId="77" xfId="34" applyNumberFormat="1" applyFont="1" applyFill="1" applyBorder="1" applyAlignment="1">
      <alignment horizontal="right" vertical="center"/>
      <protection locked="0"/>
    </xf>
    <xf numFmtId="3" fontId="58" fillId="25" borderId="69" xfId="34" applyNumberFormat="1" applyFont="1" applyFill="1" applyBorder="1" applyAlignment="1">
      <alignment horizontal="right" vertical="center"/>
      <protection locked="0"/>
    </xf>
    <xf numFmtId="3" fontId="58" fillId="25" borderId="78" xfId="34" applyNumberFormat="1" applyFont="1" applyFill="1" applyBorder="1" applyAlignment="1">
      <alignment horizontal="right" vertical="center"/>
      <protection locked="0"/>
    </xf>
    <xf numFmtId="3" fontId="73" fillId="25" borderId="36" xfId="34" applyNumberFormat="1" applyFont="1" applyFill="1" applyBorder="1" applyAlignment="1">
      <alignment horizontal="right" vertical="center"/>
      <protection locked="0"/>
    </xf>
    <xf numFmtId="1" fontId="73" fillId="25" borderId="36" xfId="34" applyNumberFormat="1" applyFont="1" applyFill="1" applyBorder="1" applyAlignment="1">
      <alignment horizontal="right" vertical="center"/>
      <protection locked="0"/>
    </xf>
    <xf numFmtId="1" fontId="73" fillId="25" borderId="88" xfId="34" applyNumberFormat="1" applyFont="1" applyFill="1" applyBorder="1" applyAlignment="1">
      <alignment horizontal="right" vertical="center"/>
      <protection locked="0"/>
    </xf>
    <xf numFmtId="1" fontId="73" fillId="25" borderId="50" xfId="34" applyNumberFormat="1" applyFont="1" applyFill="1" applyBorder="1" applyAlignment="1">
      <alignment horizontal="right" vertical="center"/>
      <protection locked="0"/>
    </xf>
    <xf numFmtId="3" fontId="57" fillId="26" borderId="79" xfId="34" applyNumberFormat="1" applyFont="1" applyFill="1" applyBorder="1" applyAlignment="1">
      <alignment horizontal="right" vertical="center"/>
      <protection locked="0"/>
    </xf>
    <xf numFmtId="3" fontId="57" fillId="26" borderId="70" xfId="34" applyNumberFormat="1" applyFont="1" applyFill="1" applyBorder="1" applyAlignment="1">
      <alignment horizontal="right" vertical="center"/>
      <protection locked="0"/>
    </xf>
    <xf numFmtId="3" fontId="57" fillId="26" borderId="80" xfId="34" applyNumberFormat="1" applyFont="1" applyFill="1" applyBorder="1" applyAlignment="1">
      <alignment horizontal="right" vertical="center"/>
      <protection locked="0"/>
    </xf>
    <xf numFmtId="3" fontId="58" fillId="26" borderId="79" xfId="34" applyNumberFormat="1" applyFont="1" applyFill="1" applyBorder="1" applyAlignment="1">
      <alignment horizontal="right" vertical="center"/>
      <protection locked="0"/>
    </xf>
    <xf numFmtId="3" fontId="58" fillId="26" borderId="70" xfId="34" applyNumberFormat="1" applyFont="1" applyFill="1" applyBorder="1" applyAlignment="1">
      <alignment horizontal="right" vertical="center"/>
      <protection locked="0"/>
    </xf>
    <xf numFmtId="3" fontId="58" fillId="26" borderId="80" xfId="34" applyNumberFormat="1" applyFont="1" applyFill="1" applyBorder="1" applyAlignment="1">
      <alignment horizontal="right" vertical="center"/>
      <protection locked="0"/>
    </xf>
    <xf numFmtId="3" fontId="72" fillId="26" borderId="35" xfId="34" applyNumberFormat="1" applyFont="1" applyFill="1" applyBorder="1" applyAlignment="1">
      <alignment horizontal="right" vertical="center"/>
      <protection locked="0"/>
    </xf>
    <xf numFmtId="9" fontId="71" fillId="26" borderId="34" xfId="34" applyNumberFormat="1" applyFont="1" applyFill="1" applyBorder="1" applyAlignment="1">
      <alignment horizontal="right" vertical="center"/>
      <protection locked="0"/>
    </xf>
    <xf numFmtId="9" fontId="71" fillId="26" borderId="89" xfId="34" applyNumberFormat="1" applyFont="1" applyFill="1" applyBorder="1" applyAlignment="1">
      <alignment horizontal="right" vertical="center"/>
      <protection locked="0"/>
    </xf>
    <xf numFmtId="9" fontId="71" fillId="26" borderId="52" xfId="32" applyNumberFormat="1" applyFont="1" applyFill="1" applyBorder="1" applyAlignment="1" applyProtection="1">
      <alignment horizontal="right" vertical="center"/>
      <protection locked="0"/>
    </xf>
    <xf numFmtId="3" fontId="57" fillId="25" borderId="81" xfId="34" applyNumberFormat="1" applyFont="1" applyFill="1" applyBorder="1" applyAlignment="1">
      <alignment horizontal="right" vertical="center"/>
      <protection locked="0"/>
    </xf>
    <xf numFmtId="3" fontId="57" fillId="25" borderId="71" xfId="34" applyNumberFormat="1" applyFont="1" applyFill="1" applyBorder="1" applyAlignment="1">
      <alignment horizontal="right" vertical="center"/>
      <protection locked="0"/>
    </xf>
    <xf numFmtId="3" fontId="57" fillId="25" borderId="82" xfId="34" applyNumberFormat="1" applyFont="1" applyFill="1" applyBorder="1" applyAlignment="1">
      <alignment horizontal="right" vertical="center"/>
      <protection locked="0"/>
    </xf>
    <xf numFmtId="3" fontId="58" fillId="25" borderId="81" xfId="34" applyNumberFormat="1" applyFont="1" applyFill="1" applyBorder="1" applyAlignment="1">
      <alignment horizontal="right" vertical="center"/>
      <protection locked="0"/>
    </xf>
    <xf numFmtId="3" fontId="58" fillId="25" borderId="71" xfId="34" applyNumberFormat="1" applyFont="1" applyFill="1" applyBorder="1" applyAlignment="1">
      <alignment horizontal="right" vertical="center"/>
      <protection locked="0"/>
    </xf>
    <xf numFmtId="3" fontId="58" fillId="25" borderId="82" xfId="34" applyNumberFormat="1" applyFont="1" applyFill="1" applyBorder="1" applyAlignment="1">
      <alignment horizontal="right" vertical="center"/>
      <protection locked="0"/>
    </xf>
    <xf numFmtId="3" fontId="73" fillId="25" borderId="43" xfId="34" applyNumberFormat="1" applyFont="1" applyFill="1" applyBorder="1" applyAlignment="1">
      <alignment horizontal="right" vertical="center"/>
      <protection locked="0"/>
    </xf>
    <xf numFmtId="1" fontId="73" fillId="25" borderId="43" xfId="34" applyNumberFormat="1" applyFont="1" applyFill="1" applyBorder="1" applyAlignment="1">
      <alignment horizontal="right" vertical="center"/>
      <protection locked="0"/>
    </xf>
    <xf numFmtId="1" fontId="73" fillId="25" borderId="24" xfId="34" applyNumberFormat="1" applyFont="1" applyFill="1" applyBorder="1" applyAlignment="1">
      <alignment horizontal="right" vertical="center"/>
      <protection locked="0"/>
    </xf>
    <xf numFmtId="1" fontId="73" fillId="25" borderId="54" xfId="34" applyNumberFormat="1" applyFont="1" applyFill="1" applyBorder="1" applyAlignment="1">
      <alignment horizontal="right" vertical="center"/>
      <protection locked="0"/>
    </xf>
    <xf numFmtId="3" fontId="57" fillId="26" borderId="75" xfId="34" applyNumberFormat="1" applyFont="1" applyFill="1" applyBorder="1" applyAlignment="1">
      <alignment horizontal="right" vertical="center"/>
      <protection locked="0"/>
    </xf>
    <xf numFmtId="3" fontId="57" fillId="26" borderId="68" xfId="34" applyNumberFormat="1" applyFont="1" applyFill="1" applyBorder="1" applyAlignment="1">
      <alignment horizontal="right" vertical="center"/>
      <protection locked="0"/>
    </xf>
    <xf numFmtId="3" fontId="57" fillId="26" borderId="76" xfId="34" applyNumberFormat="1" applyFont="1" applyFill="1" applyBorder="1" applyAlignment="1">
      <alignment horizontal="right" vertical="center"/>
      <protection locked="0"/>
    </xf>
    <xf numFmtId="3" fontId="58" fillId="26" borderId="75" xfId="34" applyNumberFormat="1" applyFont="1" applyFill="1" applyBorder="1" applyAlignment="1">
      <alignment horizontal="right" vertical="center"/>
      <protection locked="0"/>
    </xf>
    <xf numFmtId="3" fontId="58" fillId="26" borderId="68" xfId="34" applyNumberFormat="1" applyFont="1" applyFill="1" applyBorder="1" applyAlignment="1">
      <alignment horizontal="right" vertical="center"/>
      <protection locked="0"/>
    </xf>
    <xf numFmtId="3" fontId="58" fillId="26" borderId="76" xfId="34" applyNumberFormat="1" applyFont="1" applyFill="1" applyBorder="1" applyAlignment="1">
      <alignment horizontal="right" vertical="center"/>
      <protection locked="0"/>
    </xf>
    <xf numFmtId="3" fontId="72" fillId="26" borderId="33" xfId="34" applyNumberFormat="1" applyFont="1" applyFill="1" applyBorder="1" applyAlignment="1">
      <alignment horizontal="right" vertical="center"/>
      <protection locked="0"/>
    </xf>
    <xf numFmtId="9" fontId="71" fillId="26" borderId="37" xfId="34" applyNumberFormat="1" applyFont="1" applyFill="1" applyBorder="1" applyAlignment="1">
      <alignment horizontal="right" vertical="center"/>
      <protection locked="0"/>
    </xf>
    <xf numFmtId="9" fontId="71" fillId="26" borderId="32" xfId="34" applyNumberFormat="1" applyFont="1" applyFill="1" applyBorder="1" applyAlignment="1">
      <alignment horizontal="right" vertical="center"/>
      <protection locked="0"/>
    </xf>
    <xf numFmtId="9" fontId="71" fillId="26" borderId="48" xfId="32" applyNumberFormat="1" applyFont="1" applyFill="1" applyBorder="1" applyAlignment="1" applyProtection="1">
      <alignment horizontal="right" vertical="center"/>
      <protection locked="0"/>
    </xf>
    <xf numFmtId="3" fontId="57" fillId="1" borderId="75" xfId="34" applyNumberFormat="1" applyFont="1" applyFill="1" applyBorder="1" applyAlignment="1">
      <alignment horizontal="right" vertical="center"/>
      <protection locked="0"/>
    </xf>
    <xf numFmtId="3" fontId="57" fillId="1" borderId="68" xfId="34" applyNumberFormat="1" applyFont="1" applyFill="1" applyBorder="1" applyAlignment="1">
      <alignment horizontal="right" vertical="center"/>
      <protection locked="0"/>
    </xf>
    <xf numFmtId="3" fontId="57" fillId="1" borderId="76" xfId="34" applyNumberFormat="1" applyFont="1" applyFill="1" applyBorder="1" applyAlignment="1">
      <alignment horizontal="right" vertical="center"/>
      <protection locked="0"/>
    </xf>
    <xf numFmtId="3" fontId="58" fillId="1" borderId="75" xfId="34" applyNumberFormat="1" applyFont="1" applyFill="1" applyBorder="1" applyAlignment="1">
      <alignment horizontal="right" vertical="center"/>
      <protection locked="0"/>
    </xf>
    <xf numFmtId="3" fontId="58" fillId="1" borderId="68" xfId="34" applyNumberFormat="1" applyFont="1" applyFill="1" applyBorder="1" applyAlignment="1">
      <alignment horizontal="right" vertical="center"/>
      <protection locked="0"/>
    </xf>
    <xf numFmtId="3" fontId="58" fillId="1" borderId="76" xfId="34" applyNumberFormat="1" applyFont="1" applyFill="1" applyBorder="1" applyAlignment="1">
      <alignment horizontal="right" vertical="center"/>
      <protection locked="0"/>
    </xf>
    <xf numFmtId="3" fontId="72" fillId="1" borderId="33" xfId="34" applyNumberFormat="1" applyFont="1" applyFill="1" applyBorder="1" applyAlignment="1">
      <alignment horizontal="right" vertical="center"/>
      <protection locked="0"/>
    </xf>
    <xf numFmtId="9" fontId="71" fillId="1" borderId="37" xfId="34" applyNumberFormat="1" applyFont="1" applyFill="1" applyBorder="1" applyAlignment="1">
      <alignment horizontal="right" vertical="center"/>
      <protection locked="0"/>
    </xf>
    <xf numFmtId="9" fontId="71" fillId="1" borderId="32" xfId="34" applyNumberFormat="1" applyFont="1" applyFill="1" applyBorder="1" applyAlignment="1">
      <alignment horizontal="right" vertical="center"/>
      <protection locked="0"/>
    </xf>
    <xf numFmtId="9" fontId="71" fillId="1" borderId="48" xfId="32" applyNumberFormat="1" applyFont="1" applyFill="1" applyBorder="1" applyAlignment="1" applyProtection="1">
      <alignment horizontal="right" vertical="center"/>
      <protection locked="0"/>
    </xf>
    <xf numFmtId="3" fontId="57" fillId="26" borderId="75" xfId="33" applyNumberFormat="1" applyFont="1" applyFill="1" applyBorder="1" applyAlignment="1" applyProtection="1">
      <alignment horizontal="right" vertical="center"/>
      <protection locked="0"/>
    </xf>
    <xf numFmtId="3" fontId="57" fillId="26" borderId="68" xfId="33" applyNumberFormat="1" applyFont="1" applyFill="1" applyBorder="1" applyAlignment="1" applyProtection="1">
      <alignment horizontal="right" vertical="center"/>
      <protection locked="0"/>
    </xf>
    <xf numFmtId="3" fontId="57" fillId="26" borderId="76" xfId="33" applyNumberFormat="1" applyFont="1" applyFill="1" applyBorder="1" applyAlignment="1" applyProtection="1">
      <alignment horizontal="right" vertical="center"/>
      <protection locked="0"/>
    </xf>
    <xf numFmtId="3" fontId="58" fillId="26" borderId="75" xfId="33" applyNumberFormat="1" applyFont="1" applyFill="1" applyBorder="1" applyAlignment="1" applyProtection="1">
      <alignment horizontal="right" vertical="center"/>
      <protection locked="0"/>
    </xf>
    <xf numFmtId="3" fontId="58" fillId="26" borderId="68" xfId="33" applyNumberFormat="1" applyFont="1" applyFill="1" applyBorder="1" applyAlignment="1" applyProtection="1">
      <alignment horizontal="right" vertical="center"/>
      <protection locked="0"/>
    </xf>
    <xf numFmtId="3" fontId="58" fillId="26" borderId="76" xfId="33" applyNumberFormat="1" applyFont="1" applyFill="1" applyBorder="1" applyAlignment="1" applyProtection="1">
      <alignment horizontal="right" vertical="center"/>
      <protection locked="0"/>
    </xf>
    <xf numFmtId="3" fontId="57" fillId="25" borderId="83" xfId="34" applyNumberFormat="1" applyFont="1" applyFill="1" applyBorder="1" applyAlignment="1">
      <alignment horizontal="right" vertical="center"/>
      <protection locked="0"/>
    </xf>
    <xf numFmtId="3" fontId="57" fillId="25" borderId="72" xfId="34" applyNumberFormat="1" applyFont="1" applyFill="1" applyBorder="1" applyAlignment="1">
      <alignment horizontal="right" vertical="center"/>
      <protection locked="0"/>
    </xf>
    <xf numFmtId="3" fontId="57" fillId="25" borderId="84" xfId="34" applyNumberFormat="1" applyFont="1" applyFill="1" applyBorder="1" applyAlignment="1">
      <alignment horizontal="right" vertical="center"/>
      <protection locked="0"/>
    </xf>
    <xf numFmtId="3" fontId="58" fillId="25" borderId="83" xfId="34" applyNumberFormat="1" applyFont="1" applyFill="1" applyBorder="1" applyAlignment="1">
      <alignment horizontal="right" vertical="center"/>
      <protection locked="0"/>
    </xf>
    <xf numFmtId="3" fontId="58" fillId="25" borderId="72" xfId="34" applyNumberFormat="1" applyFont="1" applyFill="1" applyBorder="1" applyAlignment="1">
      <alignment horizontal="right" vertical="center"/>
      <protection locked="0"/>
    </xf>
    <xf numFmtId="3" fontId="58" fillId="25" borderId="84" xfId="34" applyNumberFormat="1" applyFont="1" applyFill="1" applyBorder="1" applyAlignment="1">
      <alignment horizontal="right" vertical="center"/>
      <protection locked="0"/>
    </xf>
    <xf numFmtId="3" fontId="73" fillId="25" borderId="57" xfId="34" applyNumberFormat="1" applyFont="1" applyFill="1" applyBorder="1" applyAlignment="1">
      <alignment horizontal="right" vertical="center"/>
      <protection locked="0"/>
    </xf>
    <xf numFmtId="1" fontId="73" fillId="25" borderId="57" xfId="34" applyNumberFormat="1" applyFont="1" applyFill="1" applyBorder="1" applyAlignment="1">
      <alignment horizontal="right" vertical="center"/>
      <protection locked="0"/>
    </xf>
    <xf numFmtId="1" fontId="73" fillId="25" borderId="91" xfId="34" applyNumberFormat="1" applyFont="1" applyFill="1" applyBorder="1" applyAlignment="1">
      <alignment horizontal="right" vertical="center"/>
      <protection locked="0"/>
    </xf>
    <xf numFmtId="1" fontId="73" fillId="25" borderId="58" xfId="34" applyNumberFormat="1" applyFont="1" applyFill="1" applyBorder="1" applyAlignment="1">
      <alignment horizontal="right" vertical="center"/>
      <protection locked="0"/>
    </xf>
    <xf numFmtId="3" fontId="51" fillId="18" borderId="22" xfId="33" applyNumberFormat="1" applyFont="1" applyFill="1" applyBorder="1" applyProtection="1">
      <protection locked="0"/>
    </xf>
    <xf numFmtId="9" fontId="4" fillId="27" borderId="0" xfId="4" applyFont="1" applyFill="1" applyBorder="1"/>
    <xf numFmtId="3" fontId="27" fillId="0" borderId="0" xfId="30" applyNumberFormat="1">
      <protection locked="0"/>
    </xf>
    <xf numFmtId="10" fontId="27" fillId="0" borderId="0" xfId="32" applyNumberFormat="1" applyProtection="1">
      <protection locked="0"/>
    </xf>
    <xf numFmtId="0" fontId="48" fillId="0" borderId="0" xfId="2" applyFont="1"/>
    <xf numFmtId="0" fontId="43" fillId="0" borderId="0" xfId="2" applyFont="1" applyAlignment="1">
      <alignment vertical="center"/>
    </xf>
    <xf numFmtId="0" fontId="43" fillId="0" borderId="0" xfId="2" applyFont="1"/>
    <xf numFmtId="0" fontId="14" fillId="0" borderId="0" xfId="2" applyFont="1"/>
    <xf numFmtId="0" fontId="15" fillId="0" borderId="0" xfId="2" applyFont="1"/>
    <xf numFmtId="0" fontId="44" fillId="0" borderId="0" xfId="2" applyFont="1"/>
    <xf numFmtId="0" fontId="49" fillId="0" borderId="9" xfId="2" applyFont="1" applyBorder="1" applyAlignment="1">
      <alignment horizontal="center" vertical="center" wrapText="1"/>
    </xf>
    <xf numFmtId="0" fontId="20" fillId="0" borderId="0" xfId="2" applyFont="1"/>
    <xf numFmtId="0" fontId="45" fillId="0" borderId="16" xfId="2" applyFont="1" applyBorder="1"/>
    <xf numFmtId="2" fontId="77" fillId="0" borderId="16" xfId="2" applyNumberFormat="1" applyFont="1" applyBorder="1" applyAlignment="1">
      <alignment horizontal="center" vertical="center" wrapText="1"/>
    </xf>
    <xf numFmtId="9" fontId="77" fillId="0" borderId="16" xfId="1" applyFont="1" applyFill="1" applyBorder="1" applyAlignment="1">
      <alignment horizontal="center" vertical="center" wrapText="1"/>
    </xf>
    <xf numFmtId="9" fontId="15" fillId="0" borderId="0" xfId="4" applyFont="1" applyFill="1" applyAlignment="1">
      <alignment horizontal="center"/>
    </xf>
    <xf numFmtId="0" fontId="15" fillId="0" borderId="0" xfId="2" applyFont="1" applyAlignment="1">
      <alignment horizontal="center"/>
    </xf>
    <xf numFmtId="0" fontId="45" fillId="0" borderId="17" xfId="2" applyFont="1" applyBorder="1"/>
    <xf numFmtId="2" fontId="77" fillId="0" borderId="17" xfId="2" applyNumberFormat="1" applyFont="1" applyBorder="1" applyAlignment="1">
      <alignment horizontal="center" vertical="center" wrapText="1"/>
    </xf>
    <xf numFmtId="9" fontId="77" fillId="0" borderId="17" xfId="1" applyFont="1" applyFill="1" applyBorder="1" applyAlignment="1">
      <alignment horizontal="center" vertical="center" wrapText="1"/>
    </xf>
    <xf numFmtId="2" fontId="21" fillId="0" borderId="17" xfId="2" applyNumberFormat="1" applyFont="1" applyBorder="1" applyAlignment="1">
      <alignment horizontal="center" vertical="center" wrapText="1"/>
    </xf>
    <xf numFmtId="4" fontId="78" fillId="0" borderId="0" xfId="30" applyNumberFormat="1" applyFont="1">
      <protection locked="0"/>
    </xf>
    <xf numFmtId="9" fontId="15" fillId="0" borderId="0" xfId="4" applyFont="1" applyAlignment="1">
      <alignment horizontal="center"/>
    </xf>
    <xf numFmtId="166" fontId="15" fillId="0" borderId="0" xfId="30" applyNumberFormat="1" applyFont="1">
      <protection locked="0"/>
    </xf>
    <xf numFmtId="0" fontId="45" fillId="0" borderId="18" xfId="2" applyFont="1" applyBorder="1"/>
    <xf numFmtId="2" fontId="77" fillId="0" borderId="18" xfId="2" applyNumberFormat="1" applyFont="1" applyBorder="1" applyAlignment="1">
      <alignment horizontal="center" vertical="center" wrapText="1"/>
    </xf>
    <xf numFmtId="0" fontId="46" fillId="0" borderId="0" xfId="2" applyFont="1"/>
    <xf numFmtId="0" fontId="45" fillId="0" borderId="0" xfId="2" applyFont="1"/>
    <xf numFmtId="9" fontId="16" fillId="0" borderId="0" xfId="2" applyNumberFormat="1" applyFont="1"/>
    <xf numFmtId="0" fontId="16" fillId="0" borderId="0" xfId="2" applyFont="1"/>
    <xf numFmtId="4" fontId="26" fillId="0" borderId="0" xfId="30" applyNumberFormat="1" applyFont="1">
      <protection locked="0"/>
    </xf>
    <xf numFmtId="2" fontId="21" fillId="0" borderId="16" xfId="2" applyNumberFormat="1" applyFont="1" applyBorder="1" applyAlignment="1">
      <alignment horizontal="center" vertical="center" wrapText="1"/>
    </xf>
    <xf numFmtId="9" fontId="16" fillId="0" borderId="0" xfId="4" applyFont="1"/>
    <xf numFmtId="166" fontId="16" fillId="0" borderId="0" xfId="2" applyNumberFormat="1" applyFont="1"/>
    <xf numFmtId="2" fontId="21" fillId="0" borderId="18" xfId="2" applyNumberFormat="1" applyFont="1" applyBorder="1" applyAlignment="1">
      <alignment horizontal="center" vertical="center" wrapText="1"/>
    </xf>
    <xf numFmtId="167" fontId="46" fillId="0" borderId="0" xfId="2" applyNumberFormat="1" applyFont="1"/>
    <xf numFmtId="0" fontId="47" fillId="0" borderId="0" xfId="2" applyFont="1" applyAlignment="1">
      <alignment horizontal="left" vertical="center"/>
    </xf>
    <xf numFmtId="0" fontId="22" fillId="0" borderId="0" xfId="2" applyFont="1"/>
    <xf numFmtId="0" fontId="18" fillId="0" borderId="0" xfId="2" applyFont="1"/>
    <xf numFmtId="0" fontId="19" fillId="0" borderId="0" xfId="2" applyFont="1"/>
    <xf numFmtId="0" fontId="13" fillId="0" borderId="0" xfId="2" applyAlignment="1">
      <alignment horizontal="center"/>
    </xf>
    <xf numFmtId="0" fontId="45" fillId="0" borderId="10" xfId="2" applyFont="1" applyBorder="1"/>
    <xf numFmtId="2" fontId="21" fillId="0" borderId="10" xfId="2" applyNumberFormat="1" applyFont="1" applyBorder="1" applyAlignment="1">
      <alignment horizontal="center" vertical="center" wrapText="1"/>
    </xf>
    <xf numFmtId="0" fontId="45" fillId="0" borderId="11" xfId="2" applyFont="1" applyBorder="1"/>
    <xf numFmtId="2" fontId="21" fillId="0" borderId="11" xfId="2" applyNumberFormat="1" applyFont="1" applyBorder="1" applyAlignment="1">
      <alignment horizontal="center" vertical="center" wrapText="1"/>
    </xf>
    <xf numFmtId="9" fontId="16" fillId="0" borderId="0" xfId="4" applyFont="1" applyAlignment="1">
      <alignment horizontal="left"/>
    </xf>
    <xf numFmtId="0" fontId="45" fillId="0" borderId="12" xfId="2" applyFont="1" applyBorder="1"/>
    <xf numFmtId="2" fontId="21" fillId="0" borderId="12" xfId="2" applyNumberFormat="1" applyFont="1" applyBorder="1" applyAlignment="1">
      <alignment horizontal="center" vertical="center" wrapText="1"/>
    </xf>
    <xf numFmtId="166" fontId="15" fillId="0" borderId="0" xfId="30" applyNumberFormat="1" applyFont="1" applyProtection="1"/>
    <xf numFmtId="4" fontId="25" fillId="8" borderId="0" xfId="2" applyNumberFormat="1" applyFont="1" applyFill="1" applyProtection="1">
      <protection locked="0"/>
    </xf>
    <xf numFmtId="2" fontId="41" fillId="7" borderId="0" xfId="2" applyNumberFormat="1" applyFont="1" applyFill="1" applyAlignment="1">
      <alignment horizontal="left" vertical="center"/>
    </xf>
    <xf numFmtId="0" fontId="44" fillId="7" borderId="0" xfId="2" applyFont="1" applyFill="1"/>
    <xf numFmtId="0" fontId="53" fillId="2" borderId="47" xfId="34" applyFont="1" applyFill="1" applyBorder="1" applyAlignment="1">
      <alignment vertical="center" wrapText="1"/>
      <protection locked="0"/>
    </xf>
    <xf numFmtId="0" fontId="53" fillId="2" borderId="49" xfId="34" applyFont="1" applyFill="1" applyBorder="1" applyAlignment="1">
      <alignment vertical="center" wrapText="1"/>
      <protection locked="0"/>
    </xf>
    <xf numFmtId="0" fontId="53" fillId="2" borderId="51" xfId="34" applyFont="1" applyFill="1" applyBorder="1" applyAlignment="1">
      <alignment vertical="center" wrapText="1"/>
      <protection locked="0"/>
    </xf>
    <xf numFmtId="0" fontId="53" fillId="2" borderId="53" xfId="34" applyFont="1" applyFill="1" applyBorder="1" applyAlignment="1">
      <alignment vertical="center" wrapText="1"/>
      <protection locked="0"/>
    </xf>
    <xf numFmtId="0" fontId="53" fillId="2" borderId="55" xfId="34" applyFont="1" applyFill="1" applyBorder="1" applyAlignment="1">
      <alignment vertical="center" wrapText="1"/>
      <protection locked="0"/>
    </xf>
    <xf numFmtId="0" fontId="53" fillId="0" borderId="47" xfId="34" applyFont="1" applyFill="1" applyBorder="1" applyAlignment="1">
      <alignment horizontal="left" vertical="center" wrapText="1"/>
      <protection locked="0"/>
    </xf>
    <xf numFmtId="0" fontId="53" fillId="0" borderId="49" xfId="34" applyFont="1" applyFill="1" applyBorder="1" applyAlignment="1">
      <alignment horizontal="left" vertical="center" wrapText="1"/>
      <protection locked="0"/>
    </xf>
    <xf numFmtId="0" fontId="54" fillId="2" borderId="51" xfId="34" applyFont="1" applyFill="1" applyBorder="1" applyAlignment="1">
      <alignment vertical="center" wrapText="1"/>
      <protection locked="0"/>
    </xf>
    <xf numFmtId="0" fontId="13" fillId="0" borderId="0" xfId="2" applyFont="1" applyFill="1" applyBorder="1" applyAlignment="1">
      <alignment horizontal="left" vertical="center"/>
    </xf>
    <xf numFmtId="0" fontId="54" fillId="2" borderId="47" xfId="34" applyFont="1" applyFill="1" applyBorder="1" applyAlignment="1">
      <alignment vertical="center" wrapText="1"/>
      <protection locked="0"/>
    </xf>
    <xf numFmtId="2" fontId="50" fillId="0" borderId="0" xfId="2" applyNumberFormat="1" applyFont="1" applyAlignment="1">
      <alignment horizontal="center" vertical="center" shrinkToFit="1"/>
    </xf>
    <xf numFmtId="2" fontId="50" fillId="0" borderId="0" xfId="2" applyNumberFormat="1" applyFont="1" applyAlignment="1">
      <alignment horizontal="left" vertical="center" shrinkToFit="1"/>
    </xf>
    <xf numFmtId="0" fontId="23" fillId="0" borderId="0" xfId="2" applyFont="1" applyAlignment="1">
      <alignment horizontal="center"/>
    </xf>
    <xf numFmtId="9" fontId="20" fillId="0" borderId="0" xfId="4" applyFont="1" applyAlignment="1">
      <alignment horizontal="left"/>
    </xf>
  </cellXfs>
  <cellStyles count="40">
    <cellStyle name="20 % - Accent1 2" xfId="5" xr:uid="{00000000-0005-0000-0000-000000000000}"/>
    <cellStyle name="20 % - Accent5 2" xfId="6" xr:uid="{00000000-0005-0000-0000-000001000000}"/>
    <cellStyle name="20 % - Accent6 2" xfId="7" xr:uid="{00000000-0005-0000-0000-000002000000}"/>
    <cellStyle name="40 % - Accent6 2" xfId="8" xr:uid="{00000000-0005-0000-0000-000003000000}"/>
    <cellStyle name="60 % - Accent1 2" xfId="9" xr:uid="{00000000-0005-0000-0000-000004000000}"/>
    <cellStyle name="60 % - Accent5 2" xfId="10" xr:uid="{00000000-0005-0000-0000-000005000000}"/>
    <cellStyle name="60 % - Accent6 2" xfId="11" xr:uid="{00000000-0005-0000-0000-000006000000}"/>
    <cellStyle name="Accent5 2" xfId="12" xr:uid="{00000000-0005-0000-0000-000007000000}"/>
    <cellStyle name="Calcul 2" xfId="13" xr:uid="{00000000-0005-0000-0000-000008000000}"/>
    <cellStyle name="Comma [0]" xfId="14" xr:uid="{00000000-0005-0000-0000-000009000000}"/>
    <cellStyle name="Commentaire" xfId="15" xr:uid="{00000000-0005-0000-0000-00000A000000}"/>
    <cellStyle name="Currency [0]" xfId="16" xr:uid="{00000000-0005-0000-0000-00000B000000}"/>
    <cellStyle name="En-tête" xfId="17" xr:uid="{00000000-0005-0000-0000-00000C000000}"/>
    <cellStyle name="Entrée 2" xfId="18" xr:uid="{00000000-0005-0000-0000-00000D000000}"/>
    <cellStyle name="Lien hypertexte" xfId="31" builtinId="8"/>
    <cellStyle name="Lien hypertexte 2" xfId="19" xr:uid="{00000000-0005-0000-0000-00000F000000}"/>
    <cellStyle name="Milliers 2" xfId="21" xr:uid="{00000000-0005-0000-0000-000011000000}"/>
    <cellStyle name="Milliers 2 2" xfId="33" xr:uid="{00000000-0005-0000-0000-000012000000}"/>
    <cellStyle name="Milliers 3" xfId="20" xr:uid="{00000000-0005-0000-0000-000013000000}"/>
    <cellStyle name="Normal" xfId="0" builtinId="0"/>
    <cellStyle name="Normal 2" xfId="2" xr:uid="{00000000-0005-0000-0000-000015000000}"/>
    <cellStyle name="Normal 3" xfId="22" xr:uid="{00000000-0005-0000-0000-000016000000}"/>
    <cellStyle name="Normal 3 2" xfId="34" xr:uid="{00000000-0005-0000-0000-000017000000}"/>
    <cellStyle name="Normal 4" xfId="30" xr:uid="{00000000-0005-0000-0000-000018000000}"/>
    <cellStyle name="Pourcentage" xfId="4" builtinId="5"/>
    <cellStyle name="Pourcentage 2" xfId="1" xr:uid="{00000000-0005-0000-0000-00001A000000}"/>
    <cellStyle name="Pourcentage 2 2" xfId="23" xr:uid="{00000000-0005-0000-0000-00001B000000}"/>
    <cellStyle name="Pourcentage 2 3" xfId="32" xr:uid="{00000000-0005-0000-0000-00001C000000}"/>
    <cellStyle name="Résultat 1" xfId="24" xr:uid="{00000000-0005-0000-0000-00001D000000}"/>
    <cellStyle name="Résultat2 1" xfId="25" xr:uid="{00000000-0005-0000-0000-00001E000000}"/>
    <cellStyle name="Sortie 2" xfId="26" xr:uid="{00000000-0005-0000-0000-00001F000000}"/>
    <cellStyle name="Texte explicatif" xfId="3" builtinId="53" customBuiltin="1"/>
    <cellStyle name="Titre 1" xfId="27" xr:uid="{00000000-0005-0000-0000-000021000000}"/>
    <cellStyle name="Titre 2" xfId="28" xr:uid="{00000000-0005-0000-0000-000022000000}"/>
    <cellStyle name="Titre1 1" xfId="29" xr:uid="{00000000-0005-0000-0000-000023000000}"/>
    <cellStyle name="XLConnect.Boolean" xfId="38" xr:uid="{00000000-0005-0000-0000-000027000000}"/>
    <cellStyle name="XLConnect.DateTime" xfId="39" xr:uid="{00000000-0005-0000-0000-000028000000}"/>
    <cellStyle name="XLConnect.Header" xfId="35" xr:uid="{00000000-0005-0000-0000-000024000000}"/>
    <cellStyle name="XLConnect.Numeric" xfId="37" xr:uid="{00000000-0005-0000-0000-000026000000}"/>
    <cellStyle name="XLConnect.String" xfId="36"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D320"/>
      <rgbColor rgb="FFFF00FF"/>
      <rgbColor rgb="FF00FFFF"/>
      <rgbColor rgb="FFCC0000"/>
      <rgbColor rgb="FF008000"/>
      <rgbColor rgb="FF000080"/>
      <rgbColor rgb="FF996600"/>
      <rgbColor rgb="FF800080"/>
      <rgbColor rgb="FF008080"/>
      <rgbColor rgb="FFC0C0C0"/>
      <rgbColor rgb="FF808080"/>
      <rgbColor rgb="FFFFCCCC"/>
      <rgbColor rgb="FF666666"/>
      <rgbColor rgb="FFFFFFCC"/>
      <rgbColor rgb="FFCCFFFF"/>
      <rgbColor rgb="FF660066"/>
      <rgbColor rgb="FFFF420E"/>
      <rgbColor rgb="FF0066CC"/>
      <rgbColor rgb="FFCCCCFF"/>
      <rgbColor rgb="FF0000CC"/>
      <rgbColor rgb="FFFF00FF"/>
      <rgbColor rgb="FFE3D200"/>
      <rgbColor rgb="FF00FFFF"/>
      <rgbColor rgb="FF800080"/>
      <rgbColor rgb="FF800000"/>
      <rgbColor rgb="FF008080"/>
      <rgbColor rgb="FF0000EE"/>
      <rgbColor rgb="FF00CCFF"/>
      <rgbColor rgb="FFDDDDDD"/>
      <rgbColor rgb="FFCCFFCC"/>
      <rgbColor rgb="FFFFFF99"/>
      <rgbColor rgb="FF99CCFF"/>
      <rgbColor rgb="FFFF99CC"/>
      <rgbColor rgb="FFB3B3B3"/>
      <rgbColor rgb="FFFFCC99"/>
      <rgbColor rgb="FF3366FF"/>
      <rgbColor rgb="FF33CCCC"/>
      <rgbColor rgb="FF99CC00"/>
      <rgbColor rgb="FFFFCC00"/>
      <rgbColor rgb="FFFF9900"/>
      <rgbColor rgb="FFFF6600"/>
      <rgbColor rgb="FF666699"/>
      <rgbColor rgb="FF969696"/>
      <rgbColor rgb="FF004586"/>
      <rgbColor rgb="FF339966"/>
      <rgbColor rgb="FF0066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8080"/>
      <color rgb="FF252AFF"/>
      <color rgb="FF3D9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blé tendre</a:t>
            </a:r>
          </a:p>
        </c:rich>
      </c:tx>
      <c:layout>
        <c:manualLayout>
          <c:xMode val="edge"/>
          <c:yMode val="edge"/>
          <c:x val="0.54512230726627087"/>
          <c:y val="4.1883548417067158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Cotations_cereales!$B$11</c:f>
              <c:strCache>
                <c:ptCount val="1"/>
                <c:pt idx="0">
                  <c:v>Moyenne 2020-2024</c:v>
                </c:pt>
              </c:strCache>
            </c:strRef>
          </c:tx>
          <c:spPr>
            <a:ln w="25400">
              <a:solidFill>
                <a:srgbClr val="FFD320"/>
              </a:solidFill>
              <a:prstDash val="sysDash"/>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Cotations_cereales!$B$12:$B$23</c:f>
              <c:numCache>
                <c:formatCode>0.00</c:formatCode>
                <c:ptCount val="12"/>
                <c:pt idx="0">
                  <c:v>238.41756073781295</c:v>
                </c:pt>
                <c:pt idx="1">
                  <c:v>238.2852538163591</c:v>
                </c:pt>
                <c:pt idx="2">
                  <c:v>242.58406320346324</c:v>
                </c:pt>
                <c:pt idx="3">
                  <c:v>253.78057759103643</c:v>
                </c:pt>
                <c:pt idx="4">
                  <c:v>252.75763157894738</c:v>
                </c:pt>
                <c:pt idx="5">
                  <c:v>246.96109502262442</c:v>
                </c:pt>
                <c:pt idx="6">
                  <c:v>244.57358450046686</c:v>
                </c:pt>
                <c:pt idx="7">
                  <c:v>240.87298421052628</c:v>
                </c:pt>
                <c:pt idx="8">
                  <c:v>251.50572408026756</c:v>
                </c:pt>
                <c:pt idx="9">
                  <c:v>248.99460401002506</c:v>
                </c:pt>
                <c:pt idx="10">
                  <c:v>253.65218295739351</c:v>
                </c:pt>
                <c:pt idx="11">
                  <c:v>249.53438585825251</c:v>
                </c:pt>
              </c:numCache>
            </c:numRef>
          </c:val>
          <c:smooth val="0"/>
          <c:extLst>
            <c:ext xmlns:c16="http://schemas.microsoft.com/office/drawing/2014/chart" uri="{C3380CC4-5D6E-409C-BE32-E72D297353CC}">
              <c16:uniqueId val="{00000000-48F0-4E1B-8384-C372852EF9FC}"/>
            </c:ext>
          </c:extLst>
        </c:ser>
        <c:ser>
          <c:idx val="1"/>
          <c:order val="1"/>
          <c:tx>
            <c:strRef>
              <c:f>Cotations_cereales!$D$11</c:f>
              <c:strCache>
                <c:ptCount val="1"/>
                <c:pt idx="0">
                  <c:v>2025-2026</c:v>
                </c:pt>
              </c:strCache>
            </c:strRef>
          </c:tx>
          <c:spPr>
            <a:ln w="25400">
              <a:solidFill>
                <a:srgbClr val="FF420E"/>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Cotations_cereales!$D$12:$D$23</c:f>
              <c:numCache>
                <c:formatCode>0.00</c:formatCode>
                <c:ptCount val="12"/>
                <c:pt idx="0">
                  <c:v>196.46</c:v>
                </c:pt>
                <c:pt idx="1">
                  <c:v>195.29</c:v>
                </c:pt>
                <c:pt idx="2">
                  <c:v>188.23</c:v>
                </c:pt>
                <c:pt idx="3">
                  <c:v>187.63</c:v>
                </c:pt>
                <c:pt idx="4">
                  <c:v>189.3</c:v>
                </c:pt>
                <c:pt idx="5">
                  <c:v>185.95</c:v>
                </c:pt>
                <c:pt idx="6">
                  <c:v>187.57</c:v>
                </c:pt>
              </c:numCache>
            </c:numRef>
          </c:val>
          <c:smooth val="0"/>
          <c:extLst>
            <c:ext xmlns:c16="http://schemas.microsoft.com/office/drawing/2014/chart" uri="{C3380CC4-5D6E-409C-BE32-E72D297353CC}">
              <c16:uniqueId val="{00000001-48F0-4E1B-8384-C372852EF9FC}"/>
            </c:ext>
          </c:extLst>
        </c:ser>
        <c:ser>
          <c:idx val="2"/>
          <c:order val="2"/>
          <c:tx>
            <c:strRef>
              <c:f>Cotations_cereales!$C$11</c:f>
              <c:strCache>
                <c:ptCount val="1"/>
                <c:pt idx="0">
                  <c:v>2024-2025</c:v>
                </c:pt>
              </c:strCache>
            </c:strRef>
          </c:tx>
          <c:spPr>
            <a:ln w="25400">
              <a:solidFill>
                <a:srgbClr val="663300"/>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Cotations_cereales!$C$12:$C$23</c:f>
              <c:numCache>
                <c:formatCode>0.00</c:formatCode>
                <c:ptCount val="12"/>
                <c:pt idx="0">
                  <c:v>219.18181818181819</c:v>
                </c:pt>
                <c:pt idx="1">
                  <c:v>208.43000000000004</c:v>
                </c:pt>
                <c:pt idx="2">
                  <c:v>214.64380952380955</c:v>
                </c:pt>
                <c:pt idx="3">
                  <c:v>223.77500000000001</c:v>
                </c:pt>
                <c:pt idx="4">
                  <c:v>217.42500000000001</c:v>
                </c:pt>
                <c:pt idx="5">
                  <c:v>225.55</c:v>
                </c:pt>
                <c:pt idx="6">
                  <c:v>224.35888888888891</c:v>
                </c:pt>
                <c:pt idx="7">
                  <c:v>224.84299999999993</c:v>
                </c:pt>
                <c:pt idx="8">
                  <c:v>215.52500000000003</c:v>
                </c:pt>
                <c:pt idx="9">
                  <c:v>206.25078947368422</c:v>
                </c:pt>
                <c:pt idx="10">
                  <c:v>192.38444444444445</c:v>
                </c:pt>
                <c:pt idx="11">
                  <c:v>194.76444444444445</c:v>
                </c:pt>
              </c:numCache>
            </c:numRef>
          </c:val>
          <c:smooth val="0"/>
          <c:extLst>
            <c:ext xmlns:c16="http://schemas.microsoft.com/office/drawing/2014/chart" uri="{C3380CC4-5D6E-409C-BE32-E72D297353CC}">
              <c16:uniqueId val="{00000002-48F0-4E1B-8384-C372852EF9FC}"/>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50"/>
          <c:min val="1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maïs</a:t>
            </a:r>
          </a:p>
        </c:rich>
      </c:tx>
      <c:layout>
        <c:manualLayout>
          <c:xMode val="edge"/>
          <c:yMode val="edge"/>
          <c:x val="0.27199263011330899"/>
          <c:y val="3.9683727034120736E-2"/>
        </c:manualLayout>
      </c:layout>
      <c:overlay val="0"/>
      <c:spPr>
        <a:noFill/>
        <a:ln w="25400">
          <a:noFill/>
        </a:ln>
      </c:spPr>
    </c:title>
    <c:autoTitleDeleted val="0"/>
    <c:plotArea>
      <c:layout>
        <c:manualLayout>
          <c:layoutTarget val="inner"/>
          <c:xMode val="edge"/>
          <c:yMode val="edge"/>
          <c:x val="0.13893554631730795"/>
          <c:y val="0.21263207978272339"/>
          <c:w val="0.78475682205600306"/>
          <c:h val="0.47177742701791758"/>
        </c:manualLayout>
      </c:layout>
      <c:lineChart>
        <c:grouping val="standard"/>
        <c:varyColors val="0"/>
        <c:ser>
          <c:idx val="0"/>
          <c:order val="0"/>
          <c:tx>
            <c:strRef>
              <c:f>Cotations_cereales!$B$47</c:f>
              <c:strCache>
                <c:ptCount val="1"/>
                <c:pt idx="0">
                  <c:v>Moyenne 2020-2024</c:v>
                </c:pt>
              </c:strCache>
            </c:strRef>
          </c:tx>
          <c:spPr>
            <a:ln w="25400">
              <a:solidFill>
                <a:srgbClr val="FFD320"/>
              </a:solidFill>
              <a:prstDash val="sysDash"/>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Cotations_cereales!$B$48:$B$59</c:f>
              <c:numCache>
                <c:formatCode>0.00</c:formatCode>
                <c:ptCount val="12"/>
                <c:pt idx="0">
                  <c:v>224.07</c:v>
                </c:pt>
                <c:pt idx="1">
                  <c:v>248.01</c:v>
                </c:pt>
                <c:pt idx="2">
                  <c:v>229.89</c:v>
                </c:pt>
                <c:pt idx="3">
                  <c:v>231.49</c:v>
                </c:pt>
                <c:pt idx="4">
                  <c:v>236.91</c:v>
                </c:pt>
                <c:pt idx="5">
                  <c:v>231.23</c:v>
                </c:pt>
                <c:pt idx="6">
                  <c:v>233.79</c:v>
                </c:pt>
                <c:pt idx="7">
                  <c:v>234.73</c:v>
                </c:pt>
                <c:pt idx="8">
                  <c:v>248.26</c:v>
                </c:pt>
                <c:pt idx="9">
                  <c:v>245.11</c:v>
                </c:pt>
                <c:pt idx="10">
                  <c:v>246.66</c:v>
                </c:pt>
                <c:pt idx="11">
                  <c:v>225.3</c:v>
                </c:pt>
              </c:numCache>
            </c:numRef>
          </c:val>
          <c:smooth val="0"/>
          <c:extLst>
            <c:ext xmlns:c16="http://schemas.microsoft.com/office/drawing/2014/chart" uri="{C3380CC4-5D6E-409C-BE32-E72D297353CC}">
              <c16:uniqueId val="{00000000-0346-4677-86AB-EBBC1D537B06}"/>
            </c:ext>
          </c:extLst>
        </c:ser>
        <c:ser>
          <c:idx val="1"/>
          <c:order val="1"/>
          <c:tx>
            <c:strRef>
              <c:f>Cotations_cereales!$D$47</c:f>
              <c:strCache>
                <c:ptCount val="1"/>
                <c:pt idx="0">
                  <c:v>2025-2026</c:v>
                </c:pt>
              </c:strCache>
            </c:strRef>
          </c:tx>
          <c:spPr>
            <a:ln w="25400">
              <a:solidFill>
                <a:srgbClr val="EB613D"/>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Cotations_cereales!$D$48:$D$59</c:f>
              <c:numCache>
                <c:formatCode>0.00</c:formatCode>
                <c:ptCount val="12"/>
                <c:pt idx="0">
                  <c:v>197.15</c:v>
                </c:pt>
                <c:pt idx="1">
                  <c:v>194.9</c:v>
                </c:pt>
                <c:pt idx="2">
                  <c:v>190.59</c:v>
                </c:pt>
                <c:pt idx="3">
                  <c:v>187.62</c:v>
                </c:pt>
                <c:pt idx="4">
                  <c:v>190.89</c:v>
                </c:pt>
                <c:pt idx="5">
                  <c:v>189.76</c:v>
                </c:pt>
                <c:pt idx="6">
                  <c:v>194.38</c:v>
                </c:pt>
              </c:numCache>
            </c:numRef>
          </c:val>
          <c:smooth val="0"/>
          <c:extLst>
            <c:ext xmlns:c16="http://schemas.microsoft.com/office/drawing/2014/chart" uri="{C3380CC4-5D6E-409C-BE32-E72D297353CC}">
              <c16:uniqueId val="{00000001-0346-4677-86AB-EBBC1D537B06}"/>
            </c:ext>
          </c:extLst>
        </c:ser>
        <c:ser>
          <c:idx val="2"/>
          <c:order val="2"/>
          <c:tx>
            <c:strRef>
              <c:f>Cotations_cereales!$C$47</c:f>
              <c:strCache>
                <c:ptCount val="1"/>
                <c:pt idx="0">
                  <c:v>2024-2025</c:v>
                </c:pt>
              </c:strCache>
            </c:strRef>
          </c:tx>
          <c:spPr>
            <a:ln w="25400">
              <a:solidFill>
                <a:srgbClr val="663300"/>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Cotations_cereales!$C$48:$C$59</c:f>
              <c:numCache>
                <c:formatCode>0.00</c:formatCode>
                <c:ptCount val="12"/>
                <c:pt idx="0">
                  <c:v>211.89</c:v>
                </c:pt>
                <c:pt idx="1">
                  <c:v>204.28</c:v>
                </c:pt>
                <c:pt idx="2">
                  <c:v>205.76</c:v>
                </c:pt>
                <c:pt idx="3">
                  <c:v>213.61</c:v>
                </c:pt>
                <c:pt idx="4">
                  <c:v>207.32</c:v>
                </c:pt>
                <c:pt idx="5">
                  <c:v>206.61</c:v>
                </c:pt>
                <c:pt idx="6">
                  <c:v>213.9</c:v>
                </c:pt>
                <c:pt idx="7">
                  <c:v>214.91</c:v>
                </c:pt>
                <c:pt idx="8">
                  <c:v>209.07</c:v>
                </c:pt>
                <c:pt idx="9">
                  <c:v>203.54</c:v>
                </c:pt>
                <c:pt idx="10">
                  <c:v>194.41</c:v>
                </c:pt>
                <c:pt idx="11">
                  <c:v>187.85</c:v>
                </c:pt>
              </c:numCache>
            </c:numRef>
          </c:val>
          <c:smooth val="0"/>
          <c:extLst>
            <c:ext xmlns:c16="http://schemas.microsoft.com/office/drawing/2014/chart" uri="{C3380CC4-5D6E-409C-BE32-E72D297353CC}">
              <c16:uniqueId val="{00000002-0346-4677-86AB-EBBC1D537B06}"/>
            </c:ext>
          </c:extLst>
        </c:ser>
        <c:dLbls>
          <c:showLegendKey val="0"/>
          <c:showVal val="0"/>
          <c:showCatName val="0"/>
          <c:showSerName val="0"/>
          <c:showPercent val="0"/>
          <c:showBubbleSize val="0"/>
        </c:dLbls>
        <c:smooth val="0"/>
        <c:axId val="1945079823"/>
        <c:axId val="1"/>
      </c:lineChart>
      <c:catAx>
        <c:axId val="1945079823"/>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9.3086230074899162E-2"/>
              <c:y val="7.340376202974628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79823"/>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blé dur</a:t>
            </a:r>
          </a:p>
        </c:rich>
      </c:tx>
      <c:layout>
        <c:manualLayout>
          <c:xMode val="edge"/>
          <c:yMode val="edge"/>
          <c:x val="0.25715073287071993"/>
          <c:y val="3.1747361367063159E-2"/>
        </c:manualLayout>
      </c:layout>
      <c:overlay val="0"/>
      <c:spPr>
        <a:noFill/>
        <a:ln w="25400">
          <a:noFill/>
        </a:ln>
      </c:spPr>
    </c:title>
    <c:autoTitleDeleted val="0"/>
    <c:plotArea>
      <c:layout>
        <c:manualLayout>
          <c:layoutTarget val="inner"/>
          <c:xMode val="edge"/>
          <c:yMode val="edge"/>
          <c:x val="0.12296875989950053"/>
          <c:y val="0.18827799073353596"/>
          <c:w val="0.78660970671847208"/>
          <c:h val="0.5123631873799509"/>
        </c:manualLayout>
      </c:layout>
      <c:lineChart>
        <c:grouping val="standard"/>
        <c:varyColors val="0"/>
        <c:ser>
          <c:idx val="0"/>
          <c:order val="0"/>
          <c:tx>
            <c:strRef>
              <c:f>Cotations_cereales!$B$29</c:f>
              <c:strCache>
                <c:ptCount val="1"/>
                <c:pt idx="0">
                  <c:v>Moyenne 2020-2024</c:v>
                </c:pt>
              </c:strCache>
            </c:strRef>
          </c:tx>
          <c:spPr>
            <a:ln w="25400">
              <a:solidFill>
                <a:srgbClr val="FFD320"/>
              </a:solidFill>
              <a:prstDash val="sysDash"/>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Cotations_cereales!$B$30:$B$41</c:f>
              <c:numCache>
                <c:formatCode>0.00</c:formatCode>
                <c:ptCount val="12"/>
                <c:pt idx="0">
                  <c:v>313.39999999999998</c:v>
                </c:pt>
                <c:pt idx="1">
                  <c:v>341.71</c:v>
                </c:pt>
                <c:pt idx="2">
                  <c:v>393.93</c:v>
                </c:pt>
                <c:pt idx="3">
                  <c:v>388.27</c:v>
                </c:pt>
                <c:pt idx="4">
                  <c:v>387.94</c:v>
                </c:pt>
                <c:pt idx="5">
                  <c:v>394.62</c:v>
                </c:pt>
                <c:pt idx="6">
                  <c:v>380.86</c:v>
                </c:pt>
                <c:pt idx="7">
                  <c:v>343.04</c:v>
                </c:pt>
                <c:pt idx="8">
                  <c:v>371.03</c:v>
                </c:pt>
                <c:pt idx="9">
                  <c:v>353.51</c:v>
                </c:pt>
                <c:pt idx="10">
                  <c:v>328.58</c:v>
                </c:pt>
                <c:pt idx="11">
                  <c:v>400.37</c:v>
                </c:pt>
              </c:numCache>
            </c:numRef>
          </c:val>
          <c:smooth val="0"/>
          <c:extLst>
            <c:ext xmlns:c16="http://schemas.microsoft.com/office/drawing/2014/chart" uri="{C3380CC4-5D6E-409C-BE32-E72D297353CC}">
              <c16:uniqueId val="{00000000-2853-4015-A026-88FE8633EF15}"/>
            </c:ext>
          </c:extLst>
        </c:ser>
        <c:ser>
          <c:idx val="1"/>
          <c:order val="1"/>
          <c:tx>
            <c:strRef>
              <c:f>Cotations_cereales!$D$29</c:f>
              <c:strCache>
                <c:ptCount val="1"/>
                <c:pt idx="0">
                  <c:v>2025-2026</c:v>
                </c:pt>
              </c:strCache>
            </c:strRef>
          </c:tx>
          <c:spPr>
            <a:ln w="25400">
              <a:solidFill>
                <a:srgbClr val="EB613D"/>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Cotations_cereales!$D$30:$D$41</c:f>
              <c:numCache>
                <c:formatCode>0.00</c:formatCode>
                <c:ptCount val="12"/>
                <c:pt idx="0">
                  <c:v>277.5</c:v>
                </c:pt>
                <c:pt idx="1">
                  <c:v>279.29000000000002</c:v>
                </c:pt>
                <c:pt idx="2">
                  <c:v>270.01</c:v>
                </c:pt>
                <c:pt idx="3">
                  <c:v>253.55</c:v>
                </c:pt>
                <c:pt idx="4">
                  <c:v>261.5</c:v>
                </c:pt>
                <c:pt idx="5">
                  <c:v>255.76</c:v>
                </c:pt>
                <c:pt idx="6">
                  <c:v>248.9</c:v>
                </c:pt>
              </c:numCache>
            </c:numRef>
          </c:val>
          <c:smooth val="0"/>
          <c:extLst>
            <c:ext xmlns:c16="http://schemas.microsoft.com/office/drawing/2014/chart" uri="{C3380CC4-5D6E-409C-BE32-E72D297353CC}">
              <c16:uniqueId val="{00000001-2853-4015-A026-88FE8633EF15}"/>
            </c:ext>
          </c:extLst>
        </c:ser>
        <c:ser>
          <c:idx val="2"/>
          <c:order val="2"/>
          <c:tx>
            <c:strRef>
              <c:f>Cotations_cereales!$C$29</c:f>
              <c:strCache>
                <c:ptCount val="1"/>
                <c:pt idx="0">
                  <c:v>2024-2025</c:v>
                </c:pt>
              </c:strCache>
            </c:strRef>
          </c:tx>
          <c:spPr>
            <a:ln w="25400">
              <a:solidFill>
                <a:srgbClr val="663300"/>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Cotations_cereales!$C$30:$C$41</c:f>
              <c:numCache>
                <c:formatCode>0.00</c:formatCode>
                <c:ptCount val="12"/>
                <c:pt idx="0">
                  <c:v>297.94</c:v>
                </c:pt>
                <c:pt idx="1">
                  <c:v>270</c:v>
                </c:pt>
                <c:pt idx="2">
                  <c:v>292.67</c:v>
                </c:pt>
                <c:pt idx="3">
                  <c:v>299.23</c:v>
                </c:pt>
                <c:pt idx="4">
                  <c:v>303.92</c:v>
                </c:pt>
                <c:pt idx="5">
                  <c:v>297.5</c:v>
                </c:pt>
                <c:pt idx="6">
                  <c:v>299.56</c:v>
                </c:pt>
                <c:pt idx="7">
                  <c:v>302.64</c:v>
                </c:pt>
                <c:pt idx="8">
                  <c:v>303.32</c:v>
                </c:pt>
                <c:pt idx="9">
                  <c:v>293.25</c:v>
                </c:pt>
                <c:pt idx="11">
                  <c:v>286.3</c:v>
                </c:pt>
              </c:numCache>
            </c:numRef>
          </c:val>
          <c:smooth val="0"/>
          <c:extLst>
            <c:ext xmlns:c16="http://schemas.microsoft.com/office/drawing/2014/chart" uri="{C3380CC4-5D6E-409C-BE32-E72D297353CC}">
              <c16:uniqueId val="{00000002-2853-4015-A026-88FE8633EF15}"/>
            </c:ext>
          </c:extLst>
        </c:ser>
        <c:dLbls>
          <c:showLegendKey val="0"/>
          <c:showVal val="0"/>
          <c:showCatName val="0"/>
          <c:showSerName val="0"/>
          <c:showPercent val="0"/>
          <c:showBubbleSize val="0"/>
        </c:dLbls>
        <c:smooth val="0"/>
        <c:axId val="1945082735"/>
        <c:axId val="1"/>
      </c:lineChart>
      <c:catAx>
        <c:axId val="1945082735"/>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5.8731128928518644E-2"/>
              <c:y val="6.35633311793472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6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82735"/>
        <c:crossesAt val="1"/>
        <c:crossBetween val="midCat"/>
        <c:majorUnit val="1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colza</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49680693928"/>
          <c:y val="0.18775867342549726"/>
          <c:w val="0.78475682205600306"/>
          <c:h val="0.52289303467697268"/>
        </c:manualLayout>
      </c:layout>
      <c:lineChart>
        <c:grouping val="standard"/>
        <c:varyColors val="0"/>
        <c:ser>
          <c:idx val="0"/>
          <c:order val="0"/>
          <c:tx>
            <c:strRef>
              <c:f>Cotations_oleoproteagineux!$B$9</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Cotations_oleoproteagineux!$B$10:$B$21</c15:sqref>
                  </c15:fullRef>
                </c:ext>
              </c:extLst>
              <c:f>Cotations_oleoproteagineux!$B$11:$B$21</c:f>
              <c:numCache>
                <c:formatCode>0.00</c:formatCode>
                <c:ptCount val="11"/>
                <c:pt idx="0">
                  <c:v>496.23333333333341</c:v>
                </c:pt>
                <c:pt idx="1">
                  <c:v>503.12749999999994</c:v>
                </c:pt>
                <c:pt idx="2">
                  <c:v>524.33999999999992</c:v>
                </c:pt>
                <c:pt idx="3">
                  <c:v>536.98333333333335</c:v>
                </c:pt>
                <c:pt idx="4">
                  <c:v>523.6</c:v>
                </c:pt>
                <c:pt idx="5">
                  <c:v>534.125</c:v>
                </c:pt>
                <c:pt idx="6">
                  <c:v>533.91999999999996</c:v>
                </c:pt>
                <c:pt idx="7">
                  <c:v>564.61</c:v>
                </c:pt>
                <c:pt idx="8">
                  <c:v>575.15</c:v>
                </c:pt>
                <c:pt idx="9">
                  <c:v>549.03333333333342</c:v>
                </c:pt>
                <c:pt idx="10">
                  <c:v>524.39833333333331</c:v>
                </c:pt>
              </c:numCache>
            </c:numRef>
          </c:val>
          <c:smooth val="0"/>
          <c:extLst>
            <c:ext xmlns:c16="http://schemas.microsoft.com/office/drawing/2014/chart" uri="{C3380CC4-5D6E-409C-BE32-E72D297353CC}">
              <c16:uniqueId val="{00000000-8AF8-49AF-AA75-B3FB48B4A048}"/>
            </c:ext>
          </c:extLst>
        </c:ser>
        <c:ser>
          <c:idx val="1"/>
          <c:order val="1"/>
          <c:tx>
            <c:strRef>
              <c:f>Cotations_oleoproteagineux!$C$9</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Cotations_oleoproteagineux!$C$10:$C$21</c15:sqref>
                  </c15:fullRef>
                </c:ext>
              </c:extLst>
              <c:f>Cotations_oleoproteagineux!$C$11:$C$21</c:f>
              <c:numCache>
                <c:formatCode>0.00</c:formatCode>
                <c:ptCount val="11"/>
                <c:pt idx="0">
                  <c:v>461.5</c:v>
                </c:pt>
                <c:pt idx="1">
                  <c:v>469.81</c:v>
                </c:pt>
                <c:pt idx="2">
                  <c:v>498.2</c:v>
                </c:pt>
                <c:pt idx="3">
                  <c:v>520.38</c:v>
                </c:pt>
                <c:pt idx="4">
                  <c:v>522.33333333333337</c:v>
                </c:pt>
                <c:pt idx="5">
                  <c:v>525.625</c:v>
                </c:pt>
                <c:pt idx="6">
                  <c:v>523.25</c:v>
                </c:pt>
                <c:pt idx="7">
                  <c:v>493.75</c:v>
                </c:pt>
                <c:pt idx="8">
                  <c:v>493.875</c:v>
                </c:pt>
                <c:pt idx="9">
                  <c:v>483</c:v>
                </c:pt>
                <c:pt idx="10">
                  <c:v>475.63</c:v>
                </c:pt>
              </c:numCache>
            </c:numRef>
          </c:val>
          <c:smooth val="0"/>
          <c:extLst>
            <c:ext xmlns:c16="http://schemas.microsoft.com/office/drawing/2014/chart" uri="{C3380CC4-5D6E-409C-BE32-E72D297353CC}">
              <c16:uniqueId val="{00000001-8AF8-49AF-AA75-B3FB48B4A048}"/>
            </c:ext>
          </c:extLst>
        </c:ser>
        <c:ser>
          <c:idx val="2"/>
          <c:order val="2"/>
          <c:tx>
            <c:strRef>
              <c:f>Cotations_oleoproteagineux!$D$9</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Cotations_oleoproteagineux!$D$10:$D$21</c15:sqref>
                  </c15:fullRef>
                </c:ext>
              </c:extLst>
              <c:f>Cotations_oleoproteagineux!$D$11:$D$21</c:f>
              <c:numCache>
                <c:formatCode>0.00</c:formatCode>
                <c:ptCount val="11"/>
                <c:pt idx="0">
                  <c:v>464.67</c:v>
                </c:pt>
                <c:pt idx="1">
                  <c:v>461.25</c:v>
                </c:pt>
                <c:pt idx="2">
                  <c:v>463.8</c:v>
                </c:pt>
                <c:pt idx="3">
                  <c:v>474.88</c:v>
                </c:pt>
                <c:pt idx="4">
                  <c:v>464.33</c:v>
                </c:pt>
                <c:pt idx="5">
                  <c:v>459</c:v>
                </c:pt>
              </c:numCache>
            </c:numRef>
          </c:val>
          <c:smooth val="0"/>
          <c:extLst>
            <c:ext xmlns:c16="http://schemas.microsoft.com/office/drawing/2014/chart" uri="{C3380CC4-5D6E-409C-BE32-E72D297353CC}">
              <c16:uniqueId val="{00000002-8AF8-49AF-AA75-B3FB48B4A048}"/>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11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r"/>
      <c:layout>
        <c:manualLayout>
          <c:xMode val="edge"/>
          <c:yMode val="edge"/>
          <c:x val="0.10881544436724609"/>
          <c:y val="0.86322133100982901"/>
          <c:w val="0.80852814240153048"/>
          <c:h val="0.1367786689901710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tournesol</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Cotations_oleoproteagineux!$B$26</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Cotations_oleoproteagineux!$B$27:$B$38</c15:sqref>
                  </c15:fullRef>
                </c:ext>
              </c:extLst>
              <c:f>Cotations_oleoproteagineux!$B$28:$B$38</c:f>
              <c:numCache>
                <c:formatCode>0.00</c:formatCode>
                <c:ptCount val="11"/>
                <c:pt idx="0">
                  <c:v>479.16666666666669</c:v>
                </c:pt>
                <c:pt idx="1">
                  <c:v>476.97500000000002</c:v>
                </c:pt>
                <c:pt idx="2">
                  <c:v>519.02499999999998</c:v>
                </c:pt>
                <c:pt idx="3">
                  <c:v>533.33333333333326</c:v>
                </c:pt>
                <c:pt idx="4">
                  <c:v>514.5</c:v>
                </c:pt>
                <c:pt idx="5">
                  <c:v>520.25</c:v>
                </c:pt>
                <c:pt idx="6">
                  <c:v>529.1</c:v>
                </c:pt>
                <c:pt idx="7">
                  <c:v>575.8125</c:v>
                </c:pt>
                <c:pt idx="8">
                  <c:v>526.65</c:v>
                </c:pt>
                <c:pt idx="9">
                  <c:v>523.66666666666674</c:v>
                </c:pt>
                <c:pt idx="10">
                  <c:v>493.18333333333339</c:v>
                </c:pt>
              </c:numCache>
            </c:numRef>
          </c:val>
          <c:smooth val="0"/>
          <c:extLst>
            <c:ext xmlns:c16="http://schemas.microsoft.com/office/drawing/2014/chart" uri="{C3380CC4-5D6E-409C-BE32-E72D297353CC}">
              <c16:uniqueId val="{00000000-4D7C-47E2-9C8E-B9FD7C162732}"/>
            </c:ext>
          </c:extLst>
        </c:ser>
        <c:ser>
          <c:idx val="1"/>
          <c:order val="1"/>
          <c:tx>
            <c:strRef>
              <c:f>Cotations_oleoproteagineux!$C$26</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Cotations_oleoproteagineux!$C$27:$C$38</c15:sqref>
                  </c15:fullRef>
                </c:ext>
              </c:extLst>
              <c:f>Cotations_oleoproteagineux!$C$28:$C$38</c:f>
              <c:numCache>
                <c:formatCode>0.00</c:formatCode>
                <c:ptCount val="11"/>
                <c:pt idx="0">
                  <c:v>464.17</c:v>
                </c:pt>
                <c:pt idx="1">
                  <c:v>467.5</c:v>
                </c:pt>
                <c:pt idx="2">
                  <c:v>536.25</c:v>
                </c:pt>
                <c:pt idx="3">
                  <c:v>553.75</c:v>
                </c:pt>
                <c:pt idx="4">
                  <c:v>538.33333333333337</c:v>
                </c:pt>
                <c:pt idx="5">
                  <c:v>533.75</c:v>
                </c:pt>
                <c:pt idx="6">
                  <c:v>538.75</c:v>
                </c:pt>
                <c:pt idx="8">
                  <c:v>457.5</c:v>
                </c:pt>
                <c:pt idx="9">
                  <c:v>427.5</c:v>
                </c:pt>
                <c:pt idx="10">
                  <c:v>431.25</c:v>
                </c:pt>
              </c:numCache>
            </c:numRef>
          </c:val>
          <c:smooth val="0"/>
          <c:extLst>
            <c:ext xmlns:c16="http://schemas.microsoft.com/office/drawing/2014/chart" uri="{C3380CC4-5D6E-409C-BE32-E72D297353CC}">
              <c16:uniqueId val="{00000001-4D7C-47E2-9C8E-B9FD7C162732}"/>
            </c:ext>
          </c:extLst>
        </c:ser>
        <c:ser>
          <c:idx val="2"/>
          <c:order val="2"/>
          <c:tx>
            <c:strRef>
              <c:f>Cotations_oleoproteagineux!$D$26</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Cotations_oleoproteagineux!$D$27:$D$38</c15:sqref>
                  </c15:fullRef>
                </c:ext>
              </c:extLst>
              <c:f>Cotations_oleoproteagineux!$D$28:$D$38</c:f>
              <c:numCache>
                <c:formatCode>0.00</c:formatCode>
                <c:ptCount val="11"/>
                <c:pt idx="0">
                  <c:v>480</c:v>
                </c:pt>
                <c:pt idx="1">
                  <c:v>488.75</c:v>
                </c:pt>
                <c:pt idx="2">
                  <c:v>500</c:v>
                </c:pt>
                <c:pt idx="3">
                  <c:v>553.33000000000004</c:v>
                </c:pt>
                <c:pt idx="5">
                  <c:v>550</c:v>
                </c:pt>
              </c:numCache>
            </c:numRef>
          </c:val>
          <c:smooth val="0"/>
          <c:extLst>
            <c:ext xmlns:c16="http://schemas.microsoft.com/office/drawing/2014/chart" uri="{C3380CC4-5D6E-409C-BE32-E72D297353CC}">
              <c16:uniqueId val="{00000002-4D7C-47E2-9C8E-B9FD7C162732}"/>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9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25400</xdr:colOff>
      <xdr:row>9</xdr:row>
      <xdr:rowOff>12700</xdr:rowOff>
    </xdr:from>
    <xdr:to>
      <xdr:col>0</xdr:col>
      <xdr:colOff>12071350</xdr:colOff>
      <xdr:row>70</xdr:row>
      <xdr:rowOff>44450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5400" y="2146300"/>
          <a:ext cx="12045950" cy="12642850"/>
        </a:xfrm>
        <a:prstGeom prst="rect">
          <a:avLst/>
        </a:prstGeom>
        <a:solidFill>
          <a:schemeClr val="lt1"/>
        </a:solidFill>
        <a:ln w="12700" cmpd="sng">
          <a:solidFill>
            <a:srgbClr val="0080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i="0" u="none" strike="noStrike" baseline="0">
              <a:solidFill>
                <a:srgbClr val="008080"/>
              </a:solidFill>
              <a:effectLst/>
              <a:latin typeface="Marianne" panose="02000000000000000000" pitchFamily="50" charset="0"/>
              <a:ea typeface="+mn-ea"/>
              <a:cs typeface="+mn-cs"/>
            </a:rPr>
            <a:t>Méthodologie</a:t>
          </a:r>
          <a:r>
            <a:rPr lang="fr-FR" sz="1400" baseline="0">
              <a:solidFill>
                <a:srgbClr val="008080"/>
              </a:solidFill>
              <a:latin typeface="Marianne" panose="02000000000000000000" pitchFamily="50" charset="0"/>
            </a:rPr>
            <a:t> </a:t>
          </a:r>
        </a:p>
        <a:p>
          <a:endParaRPr lang="fr-FR" sz="1400" baseline="0">
            <a:solidFill>
              <a:srgbClr val="3D9EE7"/>
            </a:solidFill>
            <a:latin typeface="Marianne" panose="02000000000000000000" pitchFamily="50" charset="0"/>
          </a:endParaRPr>
        </a:p>
        <a:p>
          <a:r>
            <a:rPr lang="fr-FR" sz="1100" b="1" i="0" u="none" strike="noStrike" baseline="0">
              <a:solidFill>
                <a:sysClr val="windowText" lastClr="000000"/>
              </a:solidFill>
              <a:effectLst/>
              <a:latin typeface="Marianne" panose="02000000000000000000" pitchFamily="50" charset="0"/>
              <a:ea typeface="+mn-ea"/>
              <a:cs typeface="+mn-cs"/>
            </a:rPr>
            <a:t>DRAAF Occitanie / SRISET -  Estimations précoces de conjoncture en Grandes cultures</a:t>
          </a:r>
        </a:p>
        <a:p>
          <a:endParaRPr lang="fr-FR" sz="1100" b="1"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1) Le calendrier</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Le suivi de la conjoncture en Grandes Cultures de l'année de production N débute en décembre de l'année N-1 (prévisions de semis par culture), et se termine en novembre de l'année N (bilan intermédiaire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estimations sont révisées et publiées tous les mois (à l'exception des mois de janvier et de mars), après la publication officielle des résultats nationaux dont le calendrier est annoncé sur le site Agreste (rubrique Conjoncture Infos rapides / Calendrier de parution), généralement à partir du 10 du mois.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estimations qui ne concernent que les céréales d’hiver (blés, seigle, orge, avoine, triticale) et le colza, ne portent que sur les surfaces mises en culture. En avril, les cultures de printemps s’ajoutent aux cultures d’hiver, et dès le mois de mai les informations intègrent l’ensemble des cultures avec l'ajout des cultures d'été. A partir de juillet (juin pour le colza et l’orge d’hiver), les estimations de surfaces sont complétées par des estimations de rendements et de production.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 calendrier détaillé des évaluations par culture est précisé dans l'onglet Calendrier_Estim_production.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l'issue du suivi en conjoncture (dernière publication en novembre de l'année N), les estimations en Grandes Cultures sont encore affinées à partir des dernières données disponibles et sont consolidées dans plusieurs versions successives de la statistique agricole annuelle (SAA) : préliminaire en janvier N+1, provisoire en mars N+1, semi-définitive en juin N+1, et définitive en octobre N+1.</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L’objectif de ce suivi est de fournir des évaluations quantitatives des productions totales et des rendements moyens par culture à l’échelle départementale. Des commentaires plus qualitatifs, sur la qualité des produits et sur l’hétérogénéité des résultats, complètent dans la mesure du possible ces estimations. Néanmoins, les moyens mis en œuvre ne permettent pas d’apprécier complètement l’hétérogénéité infra-départementale, parfois importante y compris à une échelle très locale.</a:t>
          </a:r>
        </a:p>
        <a:p>
          <a:endParaRPr lang="fr-FR" sz="1100" b="0"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2) Les sources d’information</a:t>
          </a:r>
        </a:p>
        <a:p>
          <a:endParaRPr lang="fr-FR" sz="1100" b="1" i="0" u="sng" strike="noStrike">
            <a:solidFill>
              <a:schemeClr val="dk1"/>
            </a:solidFill>
            <a:effectLst/>
            <a:latin typeface="Marianne" panose="02000000000000000000" pitchFamily="50" charset="0"/>
            <a:ea typeface="+mn-ea"/>
            <a:cs typeface="+mn-cs"/>
          </a:endParaRPr>
        </a:p>
        <a:p>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conjoncture est basée sur l’exploitation d’informations provenant de sources variées, et disponibles selon des calendriers qui leur sont propres : données d’enquêtes (enquête terres labourables), données administratives (déclarations des surfaces PAC, collecte et stocks des collecteurs), dires d’experts.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terres labourables (Terlab) est une enquête réalisée par la statistique agricole auprès d'un échantillon d'exploitants agricoles. En Occitanie, environ 2100 exploitants sont interrogés (en 2024) ; ils sont répartis dans les départements présentant une surface significative en grandes cultures (soit 9 départements sur 13, l'Ariège, l'Hérault, le Lot et les Pyrénées-Orientales n'étant pas enquêtés). L'enquête est réalisée en 2 temps (ou vagues). La 1ere vague, collectée de mi-juillet à mi-septembre, a pour principal objet l'estimation des rendements des cultures d'hiver et de printemps. La seconde, de novembre à mi-janvier, permet d’évaluer les rendements des cultures d’été, et fournit des prévisions de semis pour la campagne suivante.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déclarations PAC de la campagne N sont généralement disponibles après la mi-mai, date limite usuelle pour la déclaration des surfaces par culture par les exploitants agricoles. Ces données sont ensuite actualisées en cours de campagne pour prendre en compte les corrections apportées par les déclarants (modification d’assolement) et l’instruction des dossiers PAC.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dires d’experts proviennent de la consultation régulière d’un réseau de correspondants locaux dans les différents départements parmi lesquels figurent des techniciens des chambres d’agriculture (dont une partie assure en particulier les observations de l’état de cultures dans le cadre du dispositif CéréObs), des représentants des coopératives agricoles et des entreprises de négoce, des organismes de recherche et développement et des instituts spécialisés (ARVALIS, Terres Inovia, Centre français du riz…), des syndicats de semences et établissements spécialisés dans la production de semences. Au total, plus d’une vingtaine de correspondants sont consultés chaque mois pour établir les prévisions pour l’Occitanie.</a:t>
          </a:r>
          <a:r>
            <a:rPr lang="fr-FR" sz="1100">
              <a:latin typeface="Marianne" panose="02000000000000000000" pitchFamily="50" charset="0"/>
            </a:rPr>
            <a:t> </a:t>
          </a:r>
        </a:p>
        <a:p>
          <a:endParaRPr lang="fr-FR" sz="1100">
            <a:latin typeface="Marianne" panose="02000000000000000000" pitchFamily="50" charset="0"/>
          </a:endParaRPr>
        </a:p>
        <a:p>
          <a:r>
            <a:rPr lang="fr-FR" sz="1100" b="1" i="0" u="sng" strike="noStrike">
              <a:solidFill>
                <a:schemeClr val="dk1"/>
              </a:solidFill>
              <a:effectLst/>
              <a:latin typeface="Marianne" panose="02000000000000000000" pitchFamily="50" charset="0"/>
              <a:ea typeface="+mn-ea"/>
              <a:cs typeface="+mn-cs"/>
            </a:rPr>
            <a:t>3) Les méthodes d’estimation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L’établissement de la conjoncture Grandes Cultures est un travail de synthèse d’informations, effectué avec une périodicité mensuelle, qui consiste à exploiter et recouper l’ensemble des données au fur et à mesure de leur disponibilité.</a:t>
          </a:r>
          <a:r>
            <a:rPr lang="fr-FR" sz="1100">
              <a:latin typeface="Marianne" panose="02000000000000000000" pitchFamily="50" charset="0"/>
            </a:rPr>
            <a:t> </a:t>
          </a:r>
        </a:p>
        <a:p>
          <a:endParaRPr lang="fr-FR" sz="1100">
            <a:latin typeface="Marianne" panose="02000000000000000000" pitchFamily="50" charset="0"/>
          </a:endParaRPr>
        </a:p>
        <a:p>
          <a:r>
            <a:rPr lang="fr-FR" sz="1100" b="1" i="0" u="none" strike="noStrike">
              <a:solidFill>
                <a:schemeClr val="dk1"/>
              </a:solidFill>
              <a:effectLst/>
              <a:latin typeface="Marianne" panose="02000000000000000000" pitchFamily="50" charset="0"/>
              <a:ea typeface="+mn-ea"/>
              <a:cs typeface="+mn-cs"/>
            </a:rPr>
            <a:t>a) Surfaces des cultures</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En décembre N-1, les premières estimations reposent exclusivement sur les dires d’expert.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En février N, sont exploitées les prévisions de surfaces mises en culture issues de la vague 2 de l’enquête Terlab de l’année N-1.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établies à partir d’une synthèse entre les dires d’expert et les variations relatives observées dans les départements limitrophes et similaires (en termes de cultures et de conditions météorologiques). Les notations Cereobs sont également analysées pour le suivi des taux de semis des céréales à paille. Elles permettent d’affiner l’estimation des semis de l’année 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Jusqu’en juin N, les estimations sont révisées sur la base de la consultation des experts locaux.</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de juillet N, les déclarations PAC deviennent la principale source d’information utilisée. </a:t>
          </a:r>
        </a:p>
        <a:p>
          <a:endParaRPr lang="fr-FR" sz="1100" b="0" i="0" u="none" strike="noStrike">
            <a:solidFill>
              <a:schemeClr val="dk1"/>
            </a:solidFill>
            <a:effectLst/>
            <a:latin typeface="Marianne" panose="02000000000000000000" pitchFamily="50" charset="0"/>
            <a:ea typeface="+mn-ea"/>
            <a:cs typeface="+mn-cs"/>
          </a:endParaRPr>
        </a:p>
        <a:p>
          <a:r>
            <a:rPr lang="fr-FR" sz="1100" b="1" i="0" u="none" strike="noStrike">
              <a:solidFill>
                <a:schemeClr val="dk1"/>
              </a:solidFill>
              <a:effectLst/>
              <a:latin typeface="Marianne" panose="02000000000000000000" pitchFamily="50" charset="0"/>
              <a:ea typeface="+mn-ea"/>
              <a:cs typeface="+mn-cs"/>
            </a:rPr>
            <a:t>b) Rendements et production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De juillet à septembre N, les estimations reposent exclusivement sur les dires d’expert qui disposent progressivement, au fur et à mesure de l’avancement de la campagne, d’une information de plus en plus détaillée sur l’état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d’octobre N, les résultats de l’enquête Terlab sont pris en compte et constituent le support principal des estimations pour les cultures d’hiver et de printemps.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obtenues à partir d’une synthèse entre les dires d’expert et les variations relatives observées dans les départements limitrophes et similaires en termes de cultures et de conditions météorologiques.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résultats de rendements de l’enquête Terlab pour les cultures d’été ne sont pas utilisés dans le suivi de conjoncture de l’année N, car non disponibles avant décembre. En revanche ils constituent la base des estimations intégrées ensuite dans la statistique agricole annuelle.</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Terlab différencie, pour les espèces les plus importantes, les cultures bio et les cultures conduites en conventionnel ; le rendement moyen par département et culture est évalué en pondérant les 2 estimations par la surface déclarée à la PAC.</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parcelles mises en culture et non récoltées (surface différente de 0 et rendement égal à 0) sont comptabilisées dans le calcul du rendement moyen départemental.</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production par culture est obtenue comme le produit de la surface et du rendement.</a:t>
          </a:r>
          <a:r>
            <a:rPr lang="fr-FR" sz="1100">
              <a:latin typeface="Marianne" panose="02000000000000000000" pitchFamily="50" charset="0"/>
            </a:rPr>
            <a:t> </a:t>
          </a:r>
        </a:p>
        <a:p>
          <a:endParaRPr lang="fr-FR" sz="1100">
            <a:latin typeface="Marianne" panose="02000000000000000000" pitchFamily="50" charset="0"/>
          </a:endParaRPr>
        </a:p>
        <a:p>
          <a:r>
            <a:rPr lang="fr-FR" sz="900" i="1">
              <a:latin typeface="Marianne" panose="02000000000000000000" pitchFamily="50" charset="0"/>
            </a:rPr>
            <a:t>Mise à jour janvier 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95515</xdr:colOff>
      <xdr:row>7</xdr:row>
      <xdr:rowOff>316407</xdr:rowOff>
    </xdr:to>
    <xdr:sp macro="" textlink="" fLocksText="0">
      <xdr:nvSpPr>
        <xdr:cNvPr id="3" name="Images 1">
          <a:extLst>
            <a:ext uri="{FF2B5EF4-FFF2-40B4-BE49-F238E27FC236}">
              <a16:creationId xmlns:a16="http://schemas.microsoft.com/office/drawing/2014/main" id="{90691040-4EF6-4D76-AD57-8A221A4A96C9}"/>
            </a:ext>
          </a:extLst>
        </xdr:cNvPr>
        <xdr:cNvSpPr>
          <a:spLocks noChangeArrowheads="1"/>
        </xdr:cNvSpPr>
      </xdr:nvSpPr>
      <xdr:spPr bwMode="auto">
        <a:xfrm>
          <a:off x="0" y="0"/>
          <a:ext cx="16246602" cy="1517385"/>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25,68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1,24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1,48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892569</xdr:colOff>
      <xdr:row>9</xdr:row>
      <xdr:rowOff>93446</xdr:rowOff>
    </xdr:from>
    <xdr:to>
      <xdr:col>12</xdr:col>
      <xdr:colOff>318090</xdr:colOff>
      <xdr:row>23</xdr:row>
      <xdr:rowOff>177266</xdr:rowOff>
    </xdr:to>
    <xdr:graphicFrame macro="">
      <xdr:nvGraphicFramePr>
        <xdr:cNvPr id="2" name="Graphique 1">
          <a:extLst>
            <a:ext uri="{FF2B5EF4-FFF2-40B4-BE49-F238E27FC236}">
              <a16:creationId xmlns:a16="http://schemas.microsoft.com/office/drawing/2014/main" id="{E3FA5D8F-E041-40C1-8295-5F12BD4A2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831287</xdr:colOff>
      <xdr:row>46</xdr:row>
      <xdr:rowOff>19464</xdr:rowOff>
    </xdr:from>
    <xdr:to>
      <xdr:col>12</xdr:col>
      <xdr:colOff>281673</xdr:colOff>
      <xdr:row>59</xdr:row>
      <xdr:rowOff>68465</xdr:rowOff>
    </xdr:to>
    <xdr:graphicFrame macro="">
      <xdr:nvGraphicFramePr>
        <xdr:cNvPr id="3" name="Graphique 2">
          <a:extLst>
            <a:ext uri="{FF2B5EF4-FFF2-40B4-BE49-F238E27FC236}">
              <a16:creationId xmlns:a16="http://schemas.microsoft.com/office/drawing/2014/main" id="{16F9F0A2-CA09-465D-B3EF-B31577E7B3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895396</xdr:colOff>
      <xdr:row>26</xdr:row>
      <xdr:rowOff>294010</xdr:rowOff>
    </xdr:from>
    <xdr:to>
      <xdr:col>12</xdr:col>
      <xdr:colOff>328537</xdr:colOff>
      <xdr:row>40</xdr:row>
      <xdr:rowOff>166742</xdr:rowOff>
    </xdr:to>
    <xdr:graphicFrame macro="">
      <xdr:nvGraphicFramePr>
        <xdr:cNvPr id="4" name="Graphique 3">
          <a:extLst>
            <a:ext uri="{FF2B5EF4-FFF2-40B4-BE49-F238E27FC236}">
              <a16:creationId xmlns:a16="http://schemas.microsoft.com/office/drawing/2014/main" id="{17B66F15-49C7-46F3-BC93-82EF4FB08A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CC9F01C1-770F-4333-9DB3-CFCE91B0B87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7305"/>
          <a:ext cx="13408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6" name="Images 1">
          <a:extLst>
            <a:ext uri="{FF2B5EF4-FFF2-40B4-BE49-F238E27FC236}">
              <a16:creationId xmlns:a16="http://schemas.microsoft.com/office/drawing/2014/main" id="{9040A5BB-8DDE-4567-93CA-F27E202FBE9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7305"/>
          <a:ext cx="13408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8</xdr:row>
      <xdr:rowOff>0</xdr:rowOff>
    </xdr:from>
    <xdr:to>
      <xdr:col>12</xdr:col>
      <xdr:colOff>240909</xdr:colOff>
      <xdr:row>20</xdr:row>
      <xdr:rowOff>135988</xdr:rowOff>
    </xdr:to>
    <xdr:graphicFrame macro="">
      <xdr:nvGraphicFramePr>
        <xdr:cNvPr id="2" name="Graphique 1">
          <a:extLst>
            <a:ext uri="{FF2B5EF4-FFF2-40B4-BE49-F238E27FC236}">
              <a16:creationId xmlns:a16="http://schemas.microsoft.com/office/drawing/2014/main" id="{D980AD74-C599-4BB6-8514-1CD81BB4F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24</xdr:row>
      <xdr:rowOff>0</xdr:rowOff>
    </xdr:from>
    <xdr:to>
      <xdr:col>12</xdr:col>
      <xdr:colOff>240909</xdr:colOff>
      <xdr:row>38</xdr:row>
      <xdr:rowOff>6448</xdr:rowOff>
    </xdr:to>
    <xdr:graphicFrame macro="">
      <xdr:nvGraphicFramePr>
        <xdr:cNvPr id="3" name="Graphique 2">
          <a:extLst>
            <a:ext uri="{FF2B5EF4-FFF2-40B4-BE49-F238E27FC236}">
              <a16:creationId xmlns:a16="http://schemas.microsoft.com/office/drawing/2014/main" id="{55C14348-B9DD-4621-830C-CC3A638D22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4" name="Images 1">
          <a:extLst>
            <a:ext uri="{FF2B5EF4-FFF2-40B4-BE49-F238E27FC236}">
              <a16:creationId xmlns:a16="http://schemas.microsoft.com/office/drawing/2014/main" id="{AC4B9672-D553-4EB9-BE7D-C898808C9D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7305"/>
          <a:ext cx="13789660" cy="9455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BC97D5E5-214D-49C6-A7C8-1D9A1E7DD2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7305"/>
          <a:ext cx="13789660" cy="9455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9"/>
  <sheetViews>
    <sheetView zoomScaleNormal="100" workbookViewId="0">
      <selection activeCell="A5" sqref="A5"/>
    </sheetView>
  </sheetViews>
  <sheetFormatPr baseColWidth="10" defaultColWidth="8.81640625" defaultRowHeight="16"/>
  <cols>
    <col min="1" max="1" width="208.6328125" style="83" customWidth="1"/>
    <col min="2" max="10" width="10.81640625" style="83" customWidth="1"/>
    <col min="11" max="11" width="24.81640625" style="83" customWidth="1"/>
    <col min="12" max="16" width="10.81640625" style="83" customWidth="1"/>
    <col min="17" max="1023" width="10.54296875" style="83" customWidth="1"/>
    <col min="1024" max="1025" width="11.453125" style="83" customWidth="1"/>
    <col min="1026" max="16384" width="8.81640625" style="83"/>
  </cols>
  <sheetData>
    <row r="2" spans="1:16" ht="23.5">
      <c r="A2" s="92" t="s">
        <v>108</v>
      </c>
      <c r="E2" s="84"/>
    </row>
    <row r="3" spans="1:16" ht="17.5">
      <c r="A3" s="172" t="s">
        <v>125</v>
      </c>
      <c r="B3" s="85"/>
      <c r="C3" s="85"/>
      <c r="D3" s="85"/>
      <c r="E3" s="84"/>
      <c r="F3" s="84"/>
    </row>
    <row r="4" spans="1:16" ht="17.5">
      <c r="A4" s="172" t="s">
        <v>136</v>
      </c>
      <c r="B4" s="86"/>
      <c r="C4" s="86"/>
      <c r="D4" s="86"/>
      <c r="E4" s="87"/>
      <c r="F4" s="87"/>
      <c r="G4" s="87"/>
      <c r="H4" s="87"/>
      <c r="I4" s="87"/>
      <c r="J4" s="87"/>
      <c r="K4" s="87"/>
      <c r="L4" s="87"/>
      <c r="M4" s="87"/>
      <c r="N4" s="87"/>
      <c r="O4" s="87"/>
      <c r="P4" s="87"/>
    </row>
    <row r="5" spans="1:16" ht="17.5">
      <c r="A5" s="172" t="s">
        <v>137</v>
      </c>
      <c r="B5" s="86"/>
      <c r="C5" s="86"/>
      <c r="D5" s="86"/>
      <c r="E5" s="87"/>
      <c r="F5" s="87"/>
      <c r="G5" s="87"/>
      <c r="H5" s="87"/>
      <c r="I5" s="87"/>
      <c r="J5" s="87"/>
      <c r="K5" s="87"/>
      <c r="L5" s="87"/>
      <c r="M5" s="87"/>
      <c r="N5" s="87"/>
      <c r="O5" s="87"/>
      <c r="P5" s="87"/>
    </row>
    <row r="6" spans="1:16" ht="17.5">
      <c r="A6" s="172" t="s">
        <v>123</v>
      </c>
      <c r="B6" s="86"/>
      <c r="C6" s="86"/>
      <c r="D6" s="86"/>
      <c r="E6" s="87"/>
      <c r="F6" s="87"/>
      <c r="G6" s="87"/>
      <c r="H6" s="87"/>
      <c r="I6" s="87"/>
      <c r="J6" s="87"/>
      <c r="K6" s="87"/>
      <c r="L6" s="87"/>
      <c r="M6" s="87"/>
      <c r="N6" s="87"/>
      <c r="O6" s="87"/>
      <c r="P6" s="87"/>
    </row>
    <row r="7" spans="1:16" ht="17.5">
      <c r="A7" s="172" t="s">
        <v>124</v>
      </c>
      <c r="B7" s="86"/>
      <c r="C7" s="86"/>
      <c r="D7" s="86"/>
      <c r="E7" s="87"/>
      <c r="F7" s="87"/>
      <c r="G7" s="87"/>
      <c r="H7" s="87"/>
      <c r="I7" s="87"/>
      <c r="J7" s="87"/>
      <c r="K7" s="87"/>
      <c r="L7" s="87"/>
      <c r="M7" s="87"/>
      <c r="N7" s="87"/>
      <c r="O7" s="87"/>
      <c r="P7" s="87"/>
    </row>
    <row r="8" spans="1:16" ht="17.5">
      <c r="A8" s="172" t="s">
        <v>0</v>
      </c>
      <c r="B8" s="86"/>
      <c r="C8" s="86"/>
      <c r="D8" s="86"/>
      <c r="E8" s="87"/>
      <c r="F8" s="87"/>
      <c r="G8" s="87"/>
      <c r="H8" s="87"/>
      <c r="I8" s="87"/>
      <c r="J8" s="87"/>
      <c r="K8" s="87"/>
      <c r="L8" s="87"/>
      <c r="M8" s="87"/>
      <c r="N8" s="87"/>
      <c r="O8" s="87"/>
      <c r="P8" s="87"/>
    </row>
    <row r="9" spans="1:16" ht="23.5">
      <c r="A9" s="92"/>
      <c r="B9" s="88"/>
      <c r="C9" s="88"/>
      <c r="D9" s="88"/>
      <c r="E9" s="84"/>
      <c r="F9" s="84"/>
    </row>
    <row r="10" spans="1:16" ht="18.5">
      <c r="A10" s="89"/>
      <c r="B10" s="89"/>
      <c r="C10" s="89"/>
      <c r="D10" s="89"/>
      <c r="H10" s="90"/>
    </row>
    <row r="11" spans="1:16" ht="17.5">
      <c r="A11" s="88"/>
    </row>
    <row r="12" spans="1:16" ht="17.5">
      <c r="A12" s="91"/>
    </row>
    <row r="13" spans="1:16">
      <c r="A13" s="93"/>
    </row>
    <row r="14" spans="1:16">
      <c r="A14" s="93"/>
    </row>
    <row r="15" spans="1:16">
      <c r="A15" s="93"/>
    </row>
    <row r="16" spans="1:16">
      <c r="A16" s="93"/>
    </row>
    <row r="17" spans="1:1">
      <c r="A17" s="93"/>
    </row>
    <row r="18" spans="1:1">
      <c r="A18" s="93"/>
    </row>
    <row r="19" spans="1:1" ht="17.5">
      <c r="A19" s="91"/>
    </row>
    <row r="20" spans="1:1">
      <c r="A20" s="93"/>
    </row>
    <row r="21" spans="1:1">
      <c r="A21" s="93"/>
    </row>
    <row r="22" spans="1:1">
      <c r="A22" s="93"/>
    </row>
    <row r="23" spans="1:1">
      <c r="A23" s="93"/>
    </row>
    <row r="24" spans="1:1" ht="17.5">
      <c r="A24" s="91"/>
    </row>
    <row r="25" spans="1:1" ht="20" customHeight="1">
      <c r="A25" s="93"/>
    </row>
    <row r="26" spans="1:1">
      <c r="A26" s="94"/>
    </row>
    <row r="27" spans="1:1">
      <c r="A27" s="93"/>
    </row>
    <row r="28" spans="1:1">
      <c r="A28" s="93"/>
    </row>
    <row r="29" spans="1:1">
      <c r="A29" s="93"/>
    </row>
    <row r="30" spans="1:1">
      <c r="A30" s="93"/>
    </row>
    <row r="31" spans="1:1">
      <c r="A31" s="93"/>
    </row>
    <row r="32" spans="1:1">
      <c r="A32" s="94"/>
    </row>
    <row r="33" spans="1:1" ht="20.5" customHeight="1">
      <c r="A33" s="93"/>
    </row>
    <row r="34" spans="1:1">
      <c r="A34" s="93"/>
    </row>
    <row r="35" spans="1:1">
      <c r="A35" s="93"/>
    </row>
    <row r="36" spans="1:1">
      <c r="A36" s="93"/>
    </row>
    <row r="37" spans="1:1">
      <c r="A37" s="93"/>
    </row>
    <row r="38" spans="1:1">
      <c r="A38" s="93"/>
    </row>
    <row r="39" spans="1:1">
      <c r="A39" s="93"/>
    </row>
  </sheetData>
  <hyperlinks>
    <hyperlink ref="A8" location="'Evol.sole-régionale_Blés'!A1" display="Evolution de la sole régionale des blés" xr:uid="{00000000-0004-0000-0000-000000000000}"/>
    <hyperlink ref="A4" location="GC_Estim1_02_SURF_RDT_24_25!A1" display="Estimations des surfaces et rendements campagne 2024/2025" xr:uid="{00000000-0004-0000-0000-000001000000}"/>
    <hyperlink ref="A3" location="Calendrier_Estim_production!A1" display="Calendrier_Estim_production" xr:uid="{00000000-0004-0000-0000-000002000000}"/>
    <hyperlink ref="A6" location="Cotations_cereales!A1" display="Cotations_cereales" xr:uid="{00000000-0004-0000-0000-000003000000}"/>
    <hyperlink ref="A7" location="Cotations_oleoproteagineux!A1" display="Cotations_oleoproteagineux" xr:uid="{00000000-0004-0000-0000-000004000000}"/>
    <hyperlink ref="A5" location="GC_Estim1_02_SURF_24_25!A1" display="Estimations des surfaces campagne 2024/2025" xr:uid="{00000000-0004-0000-0000-000005000000}"/>
  </hyperlinks>
  <pageMargins left="0" right="0" top="0.13888888888888901" bottom="0.13888888888888901" header="0" footer="0"/>
  <pageSetup paperSize="9" firstPageNumber="0" pageOrder="overThenDown" orientation="portrait" horizontalDpi="300" verticalDpi="300"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29"/>
  <sheetViews>
    <sheetView zoomScaleNormal="100" zoomScalePageLayoutView="60" workbookViewId="0">
      <selection activeCell="F23" sqref="F23:F25"/>
    </sheetView>
  </sheetViews>
  <sheetFormatPr baseColWidth="10" defaultColWidth="8.81640625" defaultRowHeight="12.5"/>
  <cols>
    <col min="1" max="1" width="24.81640625" style="1" customWidth="1"/>
    <col min="2" max="13" width="8.453125" style="1" customWidth="1"/>
    <col min="14" max="1023" width="10.54296875" style="1" customWidth="1"/>
    <col min="1024" max="1025" width="11.453125" style="1" customWidth="1"/>
  </cols>
  <sheetData>
    <row r="1" spans="1:13" ht="15" customHeight="1">
      <c r="A1" s="2" t="s">
        <v>1</v>
      </c>
      <c r="B1" s="3"/>
      <c r="C1" s="4"/>
      <c r="D1" s="4"/>
      <c r="E1" s="4"/>
      <c r="F1" s="4"/>
      <c r="G1" s="4"/>
      <c r="H1" s="4"/>
      <c r="I1" s="4"/>
      <c r="J1" s="4"/>
      <c r="K1" s="4"/>
      <c r="L1" s="4"/>
      <c r="M1" s="4"/>
    </row>
    <row r="3" spans="1:13" ht="17.5">
      <c r="A3" s="5" t="s">
        <v>2</v>
      </c>
      <c r="B3" s="4"/>
      <c r="C3" s="4"/>
      <c r="D3" s="4"/>
      <c r="E3" s="4"/>
      <c r="F3" s="4"/>
      <c r="G3" s="4"/>
      <c r="H3" s="4"/>
      <c r="I3" s="4"/>
      <c r="J3" s="4"/>
      <c r="K3" s="4"/>
      <c r="L3" s="4"/>
      <c r="M3" s="4"/>
    </row>
    <row r="4" spans="1:13" ht="17.5">
      <c r="A4" s="6" t="s">
        <v>3</v>
      </c>
      <c r="B4" s="7"/>
      <c r="C4" s="4"/>
      <c r="D4" s="4"/>
      <c r="E4" s="4"/>
      <c r="F4" s="4"/>
      <c r="G4" s="4"/>
      <c r="H4" s="4"/>
      <c r="I4" s="4"/>
      <c r="J4" s="4"/>
      <c r="K4" s="4"/>
      <c r="L4" s="4"/>
      <c r="M4" s="4"/>
    </row>
    <row r="5" spans="1:13" ht="17.5">
      <c r="A5" s="7"/>
      <c r="B5" s="8" t="s">
        <v>4</v>
      </c>
      <c r="C5" s="8" t="s">
        <v>5</v>
      </c>
      <c r="D5" s="8" t="s">
        <v>6</v>
      </c>
      <c r="E5" s="8" t="s">
        <v>7</v>
      </c>
      <c r="F5" s="8" t="s">
        <v>8</v>
      </c>
      <c r="G5" s="8" t="s">
        <v>9</v>
      </c>
      <c r="H5" s="8" t="s">
        <v>10</v>
      </c>
      <c r="I5" s="8" t="s">
        <v>11</v>
      </c>
      <c r="J5" s="8" t="s">
        <v>12</v>
      </c>
      <c r="K5" s="8" t="s">
        <v>13</v>
      </c>
      <c r="L5" s="8" t="s">
        <v>14</v>
      </c>
      <c r="M5" s="8" t="s">
        <v>15</v>
      </c>
    </row>
    <row r="6" spans="1:13" ht="17.5">
      <c r="A6" s="9" t="s">
        <v>16</v>
      </c>
      <c r="B6" s="10"/>
      <c r="C6" s="11"/>
      <c r="D6" s="5"/>
      <c r="E6" s="11"/>
      <c r="F6" s="5"/>
      <c r="G6" s="11"/>
      <c r="H6" s="5"/>
      <c r="I6" s="12"/>
      <c r="J6" s="6"/>
      <c r="K6" s="12"/>
      <c r="L6" s="6"/>
      <c r="M6" s="12"/>
    </row>
    <row r="7" spans="1:13" ht="17.5">
      <c r="A7" s="3" t="s">
        <v>17</v>
      </c>
      <c r="B7" s="13"/>
      <c r="C7" s="13"/>
      <c r="D7" s="4"/>
      <c r="E7" s="13"/>
      <c r="F7" s="4"/>
      <c r="G7" s="13"/>
      <c r="H7" s="4"/>
      <c r="I7" s="13"/>
      <c r="J7" s="4"/>
      <c r="K7" s="13"/>
      <c r="L7" s="4"/>
      <c r="M7" s="13"/>
    </row>
    <row r="8" spans="1:13" ht="17.5">
      <c r="A8" s="3" t="s">
        <v>18</v>
      </c>
      <c r="B8" s="11"/>
      <c r="C8" s="11"/>
      <c r="D8" s="5"/>
      <c r="E8" s="11"/>
      <c r="F8" s="5"/>
      <c r="G8" s="11"/>
      <c r="H8" s="5"/>
      <c r="I8" s="12"/>
      <c r="J8" s="6"/>
      <c r="K8" s="12"/>
      <c r="L8" s="6"/>
      <c r="M8" s="12"/>
    </row>
    <row r="9" spans="1:13" ht="17.5">
      <c r="A9" s="3" t="s">
        <v>19</v>
      </c>
      <c r="B9" s="13"/>
      <c r="C9" s="13"/>
      <c r="D9" s="4"/>
      <c r="E9" s="13"/>
      <c r="F9" s="4"/>
      <c r="G9" s="13"/>
      <c r="H9" s="4"/>
      <c r="I9" s="13"/>
      <c r="J9" s="4"/>
      <c r="K9" s="13"/>
      <c r="L9" s="4"/>
      <c r="M9" s="13"/>
    </row>
    <row r="10" spans="1:13" ht="17.5">
      <c r="A10" s="3" t="s">
        <v>20</v>
      </c>
      <c r="B10" s="11"/>
      <c r="C10" s="11"/>
      <c r="D10" s="5"/>
      <c r="E10" s="11"/>
      <c r="F10" s="5"/>
      <c r="G10" s="11"/>
      <c r="H10" s="6"/>
      <c r="I10" s="12"/>
      <c r="J10" s="6"/>
      <c r="K10" s="12"/>
      <c r="L10" s="6"/>
      <c r="M10" s="12"/>
    </row>
    <row r="11" spans="1:13" ht="17.5">
      <c r="A11" s="3" t="s">
        <v>21</v>
      </c>
      <c r="B11" s="13"/>
      <c r="C11" s="13"/>
      <c r="D11" s="4"/>
      <c r="E11" s="13"/>
      <c r="F11" s="4"/>
      <c r="G11" s="13"/>
      <c r="H11" s="4"/>
      <c r="I11" s="13"/>
      <c r="J11" s="4"/>
      <c r="K11" s="13"/>
      <c r="L11" s="4"/>
      <c r="M11" s="13"/>
    </row>
    <row r="12" spans="1:13" ht="17.5">
      <c r="A12" s="3" t="s">
        <v>22</v>
      </c>
      <c r="B12" s="11"/>
      <c r="C12" s="11"/>
      <c r="D12" s="5"/>
      <c r="E12" s="11"/>
      <c r="F12" s="5"/>
      <c r="G12" s="11"/>
      <c r="H12" s="5"/>
      <c r="I12" s="12"/>
      <c r="J12" s="6"/>
      <c r="K12" s="12"/>
      <c r="L12" s="6"/>
      <c r="M12" s="12"/>
    </row>
    <row r="13" spans="1:13" ht="17.5">
      <c r="A13" s="3" t="s">
        <v>23</v>
      </c>
      <c r="B13" s="13"/>
      <c r="C13" s="13"/>
      <c r="D13" s="4"/>
      <c r="E13" s="13"/>
      <c r="F13" s="4"/>
      <c r="G13" s="13"/>
      <c r="H13" s="4"/>
      <c r="I13" s="13"/>
      <c r="J13" s="4"/>
      <c r="K13" s="13"/>
      <c r="L13" s="4"/>
      <c r="M13" s="13"/>
    </row>
    <row r="14" spans="1:13" ht="17.5">
      <c r="A14" s="3" t="s">
        <v>24</v>
      </c>
      <c r="B14" s="11"/>
      <c r="C14" s="11"/>
      <c r="D14" s="5"/>
      <c r="E14" s="11"/>
      <c r="F14" s="5"/>
      <c r="G14" s="11"/>
      <c r="H14" s="5"/>
      <c r="I14" s="12"/>
      <c r="J14" s="6"/>
      <c r="K14" s="12"/>
      <c r="L14" s="6"/>
      <c r="M14" s="12"/>
    </row>
    <row r="15" spans="1:13" ht="17.5">
      <c r="A15" s="3" t="s">
        <v>25</v>
      </c>
      <c r="B15" s="11"/>
      <c r="C15" s="11"/>
      <c r="D15" s="5"/>
      <c r="E15" s="11"/>
      <c r="F15" s="5"/>
      <c r="G15" s="11"/>
      <c r="H15" s="5"/>
      <c r="I15" s="12"/>
      <c r="J15" s="6"/>
      <c r="K15" s="12"/>
      <c r="L15" s="6"/>
      <c r="M15" s="12"/>
    </row>
    <row r="16" spans="1:13" ht="17.5">
      <c r="A16" s="3" t="s">
        <v>26</v>
      </c>
      <c r="B16" s="13"/>
      <c r="C16" s="13"/>
      <c r="D16" s="4"/>
      <c r="E16" s="13"/>
      <c r="F16" s="4"/>
      <c r="G16" s="11"/>
      <c r="H16" s="5"/>
      <c r="I16" s="11"/>
      <c r="J16" s="6"/>
      <c r="K16" s="12"/>
      <c r="L16" s="6"/>
      <c r="M16" s="12"/>
    </row>
    <row r="17" spans="1:13" ht="17.5">
      <c r="A17" s="3" t="s">
        <v>27</v>
      </c>
      <c r="B17" s="13"/>
      <c r="C17" s="13"/>
      <c r="D17" s="4"/>
      <c r="E17" s="13"/>
      <c r="F17" s="4"/>
      <c r="G17" s="11"/>
      <c r="H17" s="5"/>
      <c r="I17" s="11"/>
      <c r="J17" s="6"/>
      <c r="K17" s="12"/>
      <c r="L17" s="6"/>
      <c r="M17" s="12"/>
    </row>
    <row r="18" spans="1:13" s="19" customFormat="1" ht="17.5">
      <c r="A18" s="3" t="s">
        <v>97</v>
      </c>
      <c r="B18" s="13"/>
      <c r="C18" s="13"/>
      <c r="D18" s="4"/>
      <c r="E18" s="13"/>
      <c r="F18" s="4"/>
      <c r="G18" s="11"/>
      <c r="H18" s="5"/>
      <c r="I18" s="6"/>
      <c r="J18" s="6"/>
      <c r="K18" s="12"/>
      <c r="L18" s="6"/>
      <c r="M18" s="12"/>
    </row>
    <row r="19" spans="1:13" ht="17.5">
      <c r="A19" s="3" t="s">
        <v>28</v>
      </c>
      <c r="B19" s="11"/>
      <c r="C19" s="11"/>
      <c r="D19" s="5"/>
      <c r="E19" s="11"/>
      <c r="F19" s="5"/>
      <c r="G19" s="11"/>
      <c r="H19" s="6"/>
      <c r="I19" s="12"/>
      <c r="J19" s="6"/>
      <c r="K19" s="12"/>
      <c r="L19" s="6"/>
      <c r="M19" s="12"/>
    </row>
    <row r="20" spans="1:13" ht="17.5">
      <c r="A20" s="3" t="s">
        <v>29</v>
      </c>
      <c r="B20" s="13"/>
      <c r="C20" s="13"/>
      <c r="D20" s="4"/>
      <c r="E20" s="13"/>
      <c r="F20" s="4"/>
      <c r="G20" s="13"/>
      <c r="H20" s="4"/>
      <c r="I20" s="13"/>
      <c r="J20" s="4"/>
      <c r="K20" s="13"/>
      <c r="L20" s="4"/>
      <c r="M20" s="13"/>
    </row>
    <row r="21" spans="1:13" ht="17.5">
      <c r="A21" s="3" t="s">
        <v>30</v>
      </c>
      <c r="B21" s="13"/>
      <c r="C21" s="13"/>
      <c r="D21" s="4"/>
      <c r="E21" s="13"/>
      <c r="F21" s="4"/>
      <c r="G21" s="11"/>
      <c r="H21" s="5"/>
      <c r="I21" s="11"/>
      <c r="J21" s="6"/>
      <c r="K21" s="12"/>
      <c r="L21" s="6"/>
      <c r="M21" s="12"/>
    </row>
    <row r="22" spans="1:13" ht="17.5">
      <c r="A22" s="3" t="s">
        <v>31</v>
      </c>
      <c r="B22" s="13"/>
      <c r="C22" s="13"/>
      <c r="D22" s="4"/>
      <c r="E22" s="13"/>
      <c r="F22" s="4"/>
      <c r="G22" s="11"/>
      <c r="H22" s="5"/>
      <c r="I22" s="11"/>
      <c r="J22" s="6"/>
      <c r="K22" s="12"/>
      <c r="L22" s="6"/>
      <c r="M22" s="12"/>
    </row>
    <row r="23" spans="1:13" ht="17.5">
      <c r="A23" s="3" t="s">
        <v>32</v>
      </c>
      <c r="B23" s="13"/>
      <c r="C23" s="13"/>
      <c r="D23" s="4"/>
      <c r="E23" s="13"/>
      <c r="F23" s="5"/>
      <c r="G23" s="11"/>
      <c r="H23" s="5"/>
      <c r="I23" s="12"/>
      <c r="J23" s="6"/>
      <c r="K23" s="12"/>
      <c r="L23" s="6"/>
      <c r="M23" s="12"/>
    </row>
    <row r="24" spans="1:13" ht="17.5">
      <c r="A24" s="3" t="s">
        <v>33</v>
      </c>
      <c r="B24" s="13"/>
      <c r="C24" s="13"/>
      <c r="D24" s="4"/>
      <c r="E24" s="13"/>
      <c r="F24" s="5"/>
      <c r="G24" s="11"/>
      <c r="H24" s="5"/>
      <c r="I24" s="12"/>
      <c r="J24" s="6"/>
      <c r="K24" s="12"/>
      <c r="L24" s="6"/>
      <c r="M24" s="12"/>
    </row>
    <row r="25" spans="1:13" ht="17.5">
      <c r="A25" s="3" t="s">
        <v>34</v>
      </c>
      <c r="B25" s="13"/>
      <c r="C25" s="13"/>
      <c r="D25" s="4"/>
      <c r="E25" s="13"/>
      <c r="F25" s="5"/>
      <c r="G25" s="11"/>
      <c r="H25" s="5"/>
      <c r="I25" s="12"/>
      <c r="J25" s="6"/>
      <c r="K25" s="12"/>
      <c r="L25" s="6"/>
      <c r="M25" s="12"/>
    </row>
    <row r="26" spans="1:13" ht="17.5">
      <c r="A26" s="3" t="s">
        <v>35</v>
      </c>
      <c r="B26" s="13"/>
      <c r="C26" s="13"/>
      <c r="D26" s="4"/>
      <c r="E26" s="13"/>
      <c r="F26" s="4"/>
      <c r="G26" s="13"/>
      <c r="H26" s="4"/>
      <c r="I26" s="13"/>
      <c r="J26" s="4"/>
      <c r="K26" s="13"/>
      <c r="L26" s="4"/>
      <c r="M26" s="13"/>
    </row>
    <row r="27" spans="1:13" ht="17.5">
      <c r="A27" s="3" t="s">
        <v>36</v>
      </c>
      <c r="B27" s="13"/>
      <c r="C27" s="13"/>
      <c r="D27" s="4"/>
      <c r="E27" s="13"/>
      <c r="F27" s="4"/>
      <c r="G27" s="13"/>
      <c r="H27" s="4"/>
      <c r="I27" s="13"/>
      <c r="J27" s="4"/>
      <c r="K27" s="13"/>
      <c r="L27" s="4"/>
      <c r="M27" s="13"/>
    </row>
    <row r="28" spans="1:13" ht="17.5">
      <c r="A28" s="14" t="s">
        <v>37</v>
      </c>
      <c r="B28" s="15"/>
      <c r="C28" s="15"/>
      <c r="D28" s="7"/>
      <c r="E28" s="15"/>
      <c r="F28" s="7"/>
      <c r="G28" s="16"/>
      <c r="H28" s="17"/>
      <c r="I28" s="16"/>
      <c r="J28" s="17"/>
      <c r="K28" s="16"/>
      <c r="L28" s="17"/>
      <c r="M28" s="16"/>
    </row>
    <row r="29" spans="1:13" ht="17.5">
      <c r="A29" s="4"/>
      <c r="B29" s="4"/>
      <c r="C29" s="4"/>
      <c r="D29" s="4"/>
      <c r="E29" s="4"/>
      <c r="F29" s="4"/>
      <c r="G29" s="18" t="s">
        <v>38</v>
      </c>
      <c r="H29" s="4"/>
      <c r="I29" s="4"/>
      <c r="J29" s="4"/>
      <c r="K29" s="4"/>
      <c r="L29" s="4"/>
      <c r="M29" s="4"/>
    </row>
  </sheetData>
  <customSheetViews>
    <customSheetView guid="{ED3D59C6-95D8-425D-B182-A385DC662969}">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customSheetView>
  </customSheetViews>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A91"/>
  <sheetViews>
    <sheetView showGridLines="0" tabSelected="1" zoomScale="93" zoomScaleNormal="93" zoomScaleSheetLayoutView="110" workbookViewId="0">
      <selection activeCell="K9" sqref="K9"/>
    </sheetView>
  </sheetViews>
  <sheetFormatPr baseColWidth="10" defaultColWidth="11.54296875" defaultRowHeight="12.5"/>
  <cols>
    <col min="1" max="1" width="21.81640625" style="27" customWidth="1"/>
    <col min="2" max="2" width="11.81640625" style="27" customWidth="1"/>
    <col min="3" max="4" width="9.453125" style="27" customWidth="1"/>
    <col min="5" max="6" width="10.453125" style="27" customWidth="1"/>
    <col min="7" max="7" width="9.453125" style="27" customWidth="1"/>
    <col min="8" max="8" width="9.54296875" style="27" customWidth="1"/>
    <col min="9" max="9" width="9.453125" style="27" customWidth="1"/>
    <col min="10" max="10" width="10.453125" style="27" customWidth="1"/>
    <col min="11" max="11" width="9.453125" style="27" customWidth="1"/>
    <col min="12" max="12" width="10" style="27" customWidth="1"/>
    <col min="13" max="14" width="9.54296875" style="27" customWidth="1"/>
    <col min="15" max="15" width="10.08984375" style="27" customWidth="1"/>
    <col min="16" max="16" width="13.81640625" style="27" customWidth="1"/>
    <col min="17" max="17" width="12.1796875" style="27" customWidth="1"/>
    <col min="18" max="18" width="15.26953125" style="27" customWidth="1"/>
    <col min="19" max="19" width="16.54296875" style="27" customWidth="1"/>
    <col min="20" max="20" width="13.1796875" style="27" customWidth="1"/>
    <col min="21" max="21" width="13.453125" style="27" customWidth="1"/>
    <col min="22" max="22" width="13.54296875" style="27" customWidth="1"/>
    <col min="23" max="23" width="11.54296875" style="27"/>
    <col min="24" max="24" width="13.453125" style="27" customWidth="1"/>
    <col min="25" max="16384" width="11.54296875" style="27"/>
  </cols>
  <sheetData>
    <row r="1" spans="1:26" ht="16">
      <c r="A1" s="304"/>
      <c r="B1" s="304"/>
      <c r="C1" s="304"/>
      <c r="D1" s="304"/>
      <c r="E1" s="304"/>
      <c r="F1" s="304"/>
      <c r="G1" s="304"/>
      <c r="H1" s="304"/>
      <c r="I1" s="304"/>
      <c r="J1" s="304"/>
      <c r="K1" s="304"/>
      <c r="L1" s="304"/>
      <c r="M1" s="304"/>
      <c r="N1" s="80"/>
      <c r="Q1" s="71"/>
      <c r="R1" s="71"/>
      <c r="U1" s="123" t="s">
        <v>109</v>
      </c>
    </row>
    <row r="2" spans="1:26" ht="13">
      <c r="A2" s="28"/>
      <c r="Q2" s="71"/>
      <c r="R2" s="71"/>
    </row>
    <row r="3" spans="1:26" ht="13">
      <c r="A3" s="28"/>
      <c r="Q3" s="71"/>
      <c r="R3" s="71"/>
    </row>
    <row r="4" spans="1:26" ht="13">
      <c r="A4" s="28"/>
      <c r="Q4" s="71"/>
      <c r="R4" s="71"/>
    </row>
    <row r="5" spans="1:26" ht="13">
      <c r="A5" s="28"/>
      <c r="Q5" s="71"/>
      <c r="R5" s="71"/>
    </row>
    <row r="6" spans="1:26" ht="13">
      <c r="A6" s="28"/>
      <c r="Q6" s="71"/>
      <c r="R6" s="71"/>
    </row>
    <row r="7" spans="1:26" ht="14">
      <c r="B7" s="29"/>
      <c r="C7" s="29"/>
      <c r="D7" s="29"/>
      <c r="E7" s="30"/>
      <c r="F7" s="30"/>
      <c r="G7" s="30"/>
      <c r="H7" s="30"/>
      <c r="I7" s="30"/>
      <c r="J7" s="30"/>
      <c r="K7" s="31"/>
      <c r="L7" s="31"/>
      <c r="M7" s="31"/>
      <c r="N7" s="31"/>
      <c r="O7" s="31"/>
      <c r="P7" s="31"/>
      <c r="Q7" s="31"/>
      <c r="R7" s="31"/>
      <c r="S7" s="31"/>
      <c r="V7" s="32"/>
    </row>
    <row r="8" spans="1:26" ht="26.25" customHeight="1">
      <c r="B8" s="29"/>
      <c r="C8" s="29"/>
      <c r="D8" s="29"/>
      <c r="E8" s="30"/>
      <c r="F8" s="30"/>
      <c r="G8" s="30"/>
      <c r="H8" s="30"/>
      <c r="I8" s="30"/>
      <c r="J8" s="30"/>
      <c r="K8" s="31"/>
      <c r="L8" s="31"/>
      <c r="M8" s="31"/>
      <c r="N8" s="31"/>
      <c r="O8" s="31"/>
      <c r="P8" s="31"/>
      <c r="Q8" s="31"/>
      <c r="R8" s="31"/>
      <c r="S8" s="31"/>
      <c r="V8" s="32"/>
    </row>
    <row r="9" spans="1:26" ht="14.5" thickBot="1">
      <c r="B9" s="29"/>
      <c r="C9" s="29"/>
      <c r="D9" s="29"/>
      <c r="E9" s="30"/>
      <c r="F9" s="30"/>
      <c r="G9" s="30"/>
      <c r="H9" s="30"/>
      <c r="I9" s="30"/>
      <c r="J9" s="30"/>
      <c r="K9" s="31"/>
      <c r="L9" s="31"/>
      <c r="M9" s="31"/>
      <c r="N9" s="31"/>
      <c r="O9" s="31"/>
      <c r="P9" s="31"/>
      <c r="Q9" s="31"/>
      <c r="R9" s="31"/>
      <c r="S9" s="31"/>
      <c r="V9" s="32"/>
    </row>
    <row r="10" spans="1:26" ht="17.5">
      <c r="A10" s="97" t="s">
        <v>127</v>
      </c>
      <c r="B10" s="98"/>
      <c r="C10" s="98"/>
      <c r="D10" s="98"/>
      <c r="E10" s="98"/>
      <c r="F10" s="99"/>
      <c r="G10" s="99"/>
      <c r="H10" s="99"/>
      <c r="I10" s="99"/>
      <c r="J10" s="99"/>
      <c r="K10" s="100"/>
      <c r="L10" s="100"/>
      <c r="M10" s="100"/>
      <c r="N10" s="100"/>
      <c r="O10" s="100"/>
      <c r="P10" s="100"/>
      <c r="Q10" s="100"/>
      <c r="R10" s="100"/>
      <c r="S10" s="101"/>
      <c r="U10" s="174" t="s">
        <v>129</v>
      </c>
      <c r="V10" s="52"/>
      <c r="W10" s="53"/>
      <c r="X10" s="53"/>
      <c r="Y10" s="54"/>
    </row>
    <row r="11" spans="1:26" ht="19.5" customHeight="1">
      <c r="A11" s="145" t="s">
        <v>128</v>
      </c>
      <c r="B11" s="68"/>
      <c r="C11" s="68"/>
      <c r="D11" s="68"/>
      <c r="E11" s="68"/>
      <c r="F11" s="68"/>
      <c r="G11" s="68"/>
      <c r="H11" s="146"/>
      <c r="I11" s="27" t="s">
        <v>114</v>
      </c>
      <c r="K11" s="47"/>
      <c r="L11" s="48"/>
      <c r="M11" s="48"/>
      <c r="N11" s="48"/>
      <c r="P11" s="245"/>
      <c r="Q11" s="47" t="s">
        <v>112</v>
      </c>
      <c r="T11" s="102"/>
      <c r="V11" s="76" t="s">
        <v>130</v>
      </c>
      <c r="W11" s="67"/>
      <c r="X11" s="70"/>
      <c r="Y11" s="70"/>
      <c r="Z11" s="69"/>
    </row>
    <row r="12" spans="1:26" ht="14.25" customHeight="1">
      <c r="A12" s="103"/>
      <c r="B12" s="68"/>
      <c r="C12" s="68"/>
      <c r="D12" s="68"/>
      <c r="E12" s="68"/>
      <c r="F12" s="68"/>
      <c r="I12" s="48"/>
      <c r="J12" s="47"/>
      <c r="N12" s="48"/>
      <c r="O12" s="48"/>
      <c r="P12" s="48"/>
      <c r="Q12" s="48"/>
      <c r="R12" s="48"/>
      <c r="S12" s="102"/>
      <c r="U12" s="55"/>
      <c r="V12" s="67"/>
      <c r="W12" s="56"/>
      <c r="X12" s="56"/>
      <c r="Y12" s="57"/>
    </row>
    <row r="13" spans="1:26" ht="12" customHeight="1" thickBot="1">
      <c r="A13" s="104" t="s">
        <v>72</v>
      </c>
      <c r="B13" s="105"/>
      <c r="C13" s="105"/>
      <c r="D13" s="105"/>
      <c r="E13" s="105"/>
      <c r="F13" s="105"/>
      <c r="G13" s="106"/>
      <c r="H13" s="106"/>
      <c r="I13" s="106"/>
      <c r="J13" s="106"/>
      <c r="K13" s="107"/>
      <c r="L13" s="107"/>
      <c r="M13" s="107"/>
      <c r="N13" s="107"/>
      <c r="O13" s="107"/>
      <c r="P13" s="107"/>
      <c r="Q13" s="107"/>
      <c r="R13" s="107"/>
      <c r="S13" s="108"/>
      <c r="T13" s="33"/>
      <c r="U13" s="60" t="s">
        <v>75</v>
      </c>
      <c r="V13" s="58"/>
      <c r="W13" s="58"/>
      <c r="X13" s="58"/>
      <c r="Y13" s="59"/>
    </row>
    <row r="14" spans="1:26" ht="74.5" customHeight="1" thickBot="1">
      <c r="A14" s="96" t="s">
        <v>76</v>
      </c>
      <c r="B14" s="112"/>
      <c r="C14" s="114" t="s">
        <v>39</v>
      </c>
      <c r="D14" s="109" t="s">
        <v>40</v>
      </c>
      <c r="E14" s="109" t="s">
        <v>41</v>
      </c>
      <c r="F14" s="109" t="s">
        <v>42</v>
      </c>
      <c r="G14" s="109" t="s">
        <v>43</v>
      </c>
      <c r="H14" s="109" t="s">
        <v>44</v>
      </c>
      <c r="I14" s="109" t="s">
        <v>45</v>
      </c>
      <c r="J14" s="115" t="s">
        <v>46</v>
      </c>
      <c r="K14" s="149" t="s">
        <v>47</v>
      </c>
      <c r="L14" s="150" t="s">
        <v>48</v>
      </c>
      <c r="M14" s="150" t="s">
        <v>49</v>
      </c>
      <c r="N14" s="150" t="s">
        <v>100</v>
      </c>
      <c r="O14" s="151" t="s">
        <v>101</v>
      </c>
      <c r="P14" s="152" t="s">
        <v>50</v>
      </c>
      <c r="Q14" s="152" t="s">
        <v>120</v>
      </c>
      <c r="R14" s="153" t="s">
        <v>121</v>
      </c>
      <c r="S14" s="154" t="s">
        <v>122</v>
      </c>
      <c r="T14" s="35"/>
      <c r="U14" s="49" t="s">
        <v>74</v>
      </c>
      <c r="V14" s="50" t="s">
        <v>51</v>
      </c>
      <c r="W14" s="50" t="s">
        <v>135</v>
      </c>
      <c r="X14" s="51" t="s">
        <v>118</v>
      </c>
      <c r="Y14" s="51" t="s">
        <v>119</v>
      </c>
      <c r="Z14" s="39"/>
    </row>
    <row r="15" spans="1:26" ht="14" customHeight="1">
      <c r="A15" s="305" t="s">
        <v>102</v>
      </c>
      <c r="B15" s="142" t="s">
        <v>2</v>
      </c>
      <c r="C15" s="124">
        <v>7000</v>
      </c>
      <c r="D15" s="125">
        <v>19000</v>
      </c>
      <c r="E15" s="125">
        <v>50000</v>
      </c>
      <c r="F15" s="125">
        <v>90000</v>
      </c>
      <c r="G15" s="125">
        <v>8900</v>
      </c>
      <c r="H15" s="125">
        <v>4000</v>
      </c>
      <c r="I15" s="125">
        <v>43000</v>
      </c>
      <c r="J15" s="126">
        <v>34800</v>
      </c>
      <c r="K15" s="127">
        <v>9800</v>
      </c>
      <c r="L15" s="128">
        <v>1800</v>
      </c>
      <c r="M15" s="128">
        <v>3000</v>
      </c>
      <c r="N15" s="128">
        <v>2300</v>
      </c>
      <c r="O15" s="129">
        <v>300</v>
      </c>
      <c r="P15" s="155">
        <f>SUM(C15:O15)</f>
        <v>273900</v>
      </c>
      <c r="Q15" s="156">
        <f>P15/U15-1</f>
        <v>3.376044988771687E-2</v>
      </c>
      <c r="R15" s="157">
        <f>P15/X15-1</f>
        <v>8.4766222779853129E-2</v>
      </c>
      <c r="S15" s="158">
        <f>P15/Y15-1</f>
        <v>6.2507564402156213E-2</v>
      </c>
      <c r="T15" s="74"/>
      <c r="U15" s="41">
        <v>264955</v>
      </c>
      <c r="V15" s="42">
        <v>248160</v>
      </c>
      <c r="W15" s="42">
        <v>16795</v>
      </c>
      <c r="X15" s="42">
        <v>252496.8</v>
      </c>
      <c r="Y15" s="42">
        <v>257786.4</v>
      </c>
    </row>
    <row r="16" spans="1:26" ht="14" customHeight="1" thickBot="1">
      <c r="A16" s="297"/>
      <c r="B16" s="120" t="s">
        <v>90</v>
      </c>
      <c r="C16" s="178"/>
      <c r="D16" s="179"/>
      <c r="E16" s="179"/>
      <c r="F16" s="179"/>
      <c r="G16" s="179"/>
      <c r="H16" s="179"/>
      <c r="I16" s="179"/>
      <c r="J16" s="180"/>
      <c r="K16" s="181"/>
      <c r="L16" s="182"/>
      <c r="M16" s="182"/>
      <c r="N16" s="182"/>
      <c r="O16" s="183"/>
      <c r="P16" s="184"/>
      <c r="Q16" s="185"/>
      <c r="R16" s="186"/>
      <c r="S16" s="187"/>
      <c r="T16" s="246"/>
      <c r="U16" s="43">
        <v>53.736955332037518</v>
      </c>
      <c r="V16" s="43">
        <v>53.926700515796263</v>
      </c>
      <c r="W16" s="43">
        <v>50.933313486156592</v>
      </c>
      <c r="X16" s="43">
        <v>49.623622160756099</v>
      </c>
      <c r="Y16" s="43">
        <v>51.336805975800125</v>
      </c>
    </row>
    <row r="17" spans="1:25" ht="14" customHeight="1">
      <c r="A17" s="303" t="s">
        <v>103</v>
      </c>
      <c r="B17" s="142" t="s">
        <v>2</v>
      </c>
      <c r="C17" s="188"/>
      <c r="D17" s="189"/>
      <c r="E17" s="189"/>
      <c r="F17" s="189"/>
      <c r="G17" s="189"/>
      <c r="H17" s="189"/>
      <c r="I17" s="189"/>
      <c r="J17" s="190"/>
      <c r="K17" s="191"/>
      <c r="L17" s="192"/>
      <c r="M17" s="192"/>
      <c r="N17" s="192"/>
      <c r="O17" s="193"/>
      <c r="P17" s="194"/>
      <c r="Q17" s="195"/>
      <c r="R17" s="196"/>
      <c r="S17" s="197"/>
      <c r="T17" s="66"/>
      <c r="U17" s="41">
        <v>1985</v>
      </c>
      <c r="V17" s="42">
        <v>1430</v>
      </c>
      <c r="W17" s="42">
        <v>555</v>
      </c>
      <c r="X17" s="42">
        <v>1919</v>
      </c>
      <c r="Y17" s="42">
        <v>1610.5</v>
      </c>
    </row>
    <row r="18" spans="1:25" ht="14" customHeight="1" thickBot="1">
      <c r="A18" s="297"/>
      <c r="B18" s="120" t="s">
        <v>90</v>
      </c>
      <c r="C18" s="178"/>
      <c r="D18" s="179"/>
      <c r="E18" s="179"/>
      <c r="F18" s="179"/>
      <c r="G18" s="179"/>
      <c r="H18" s="179"/>
      <c r="I18" s="179"/>
      <c r="J18" s="180"/>
      <c r="K18" s="181"/>
      <c r="L18" s="182"/>
      <c r="M18" s="182"/>
      <c r="N18" s="182"/>
      <c r="O18" s="183"/>
      <c r="P18" s="184"/>
      <c r="Q18" s="185"/>
      <c r="R18" s="186"/>
      <c r="S18" s="187"/>
      <c r="T18" s="35"/>
      <c r="U18" s="43">
        <v>46.450881612090683</v>
      </c>
      <c r="V18" s="43">
        <v>46.04195804195804</v>
      </c>
      <c r="W18" s="43">
        <v>47.504504504504503</v>
      </c>
      <c r="X18" s="43">
        <v>41.319958311620638</v>
      </c>
      <c r="Y18" s="43">
        <v>42.556038497361065</v>
      </c>
    </row>
    <row r="19" spans="1:25" ht="14" customHeight="1">
      <c r="A19" s="303" t="s">
        <v>104</v>
      </c>
      <c r="B19" s="142" t="s">
        <v>2</v>
      </c>
      <c r="C19" s="130">
        <v>980</v>
      </c>
      <c r="D19" s="131">
        <v>370</v>
      </c>
      <c r="E19" s="131">
        <v>21000</v>
      </c>
      <c r="F19" s="131">
        <v>8000</v>
      </c>
      <c r="G19" s="131">
        <v>150</v>
      </c>
      <c r="H19" s="131">
        <v>0</v>
      </c>
      <c r="I19" s="131">
        <v>4600</v>
      </c>
      <c r="J19" s="132">
        <v>900</v>
      </c>
      <c r="K19" s="133">
        <v>16000</v>
      </c>
      <c r="L19" s="134">
        <v>7000</v>
      </c>
      <c r="M19" s="134">
        <v>4800</v>
      </c>
      <c r="N19" s="134">
        <v>60</v>
      </c>
      <c r="O19" s="135">
        <v>180</v>
      </c>
      <c r="P19" s="159">
        <f>SUM(C19:O19)</f>
        <v>64040</v>
      </c>
      <c r="Q19" s="160">
        <f>P19/U19-1</f>
        <v>9.9353414287968178E-3</v>
      </c>
      <c r="R19" s="161">
        <f>P19/X19-1</f>
        <v>-0.19903343697703901</v>
      </c>
      <c r="S19" s="162">
        <f>P19/Y19-1</f>
        <v>-0.35838542360688785</v>
      </c>
      <c r="T19" s="66"/>
      <c r="U19" s="41">
        <v>63410</v>
      </c>
      <c r="V19" s="42">
        <v>36305</v>
      </c>
      <c r="W19" s="42">
        <v>27105</v>
      </c>
      <c r="X19" s="42">
        <v>79953.399999999994</v>
      </c>
      <c r="Y19" s="42">
        <v>99810.7</v>
      </c>
    </row>
    <row r="20" spans="1:25" ht="14" customHeight="1" thickBot="1">
      <c r="A20" s="297"/>
      <c r="B20" s="120" t="s">
        <v>90</v>
      </c>
      <c r="C20" s="178"/>
      <c r="D20" s="179"/>
      <c r="E20" s="179"/>
      <c r="F20" s="179"/>
      <c r="G20" s="179"/>
      <c r="H20" s="179"/>
      <c r="I20" s="179"/>
      <c r="J20" s="180"/>
      <c r="K20" s="181"/>
      <c r="L20" s="182"/>
      <c r="M20" s="182"/>
      <c r="N20" s="182"/>
      <c r="O20" s="183"/>
      <c r="P20" s="184"/>
      <c r="Q20" s="185"/>
      <c r="R20" s="186"/>
      <c r="S20" s="187"/>
      <c r="T20" s="35"/>
      <c r="U20" s="43">
        <v>49.931887714871472</v>
      </c>
      <c r="V20" s="43">
        <v>53.530670706514258</v>
      </c>
      <c r="W20" s="43">
        <v>45.111603025272089</v>
      </c>
      <c r="X20" s="43">
        <v>45.685154102264576</v>
      </c>
      <c r="Y20" s="43">
        <v>46.949141725285969</v>
      </c>
    </row>
    <row r="21" spans="1:25" ht="14" customHeight="1">
      <c r="A21" s="303" t="s">
        <v>105</v>
      </c>
      <c r="B21" s="142" t="s">
        <v>2</v>
      </c>
      <c r="C21" s="188"/>
      <c r="D21" s="189"/>
      <c r="E21" s="189"/>
      <c r="F21" s="189"/>
      <c r="G21" s="189"/>
      <c r="H21" s="189"/>
      <c r="I21" s="189"/>
      <c r="J21" s="190"/>
      <c r="K21" s="191"/>
      <c r="L21" s="192"/>
      <c r="M21" s="192"/>
      <c r="N21" s="192"/>
      <c r="O21" s="193"/>
      <c r="P21" s="194"/>
      <c r="Q21" s="195"/>
      <c r="R21" s="196"/>
      <c r="S21" s="197"/>
      <c r="T21" s="74"/>
      <c r="U21" s="41">
        <v>2220</v>
      </c>
      <c r="V21" s="42">
        <v>1400</v>
      </c>
      <c r="W21" s="42">
        <v>820</v>
      </c>
      <c r="X21" s="42">
        <v>1783</v>
      </c>
      <c r="Y21" s="42">
        <v>1455</v>
      </c>
    </row>
    <row r="22" spans="1:25" ht="14" customHeight="1" thickBot="1">
      <c r="A22" s="297"/>
      <c r="B22" s="120" t="s">
        <v>90</v>
      </c>
      <c r="C22" s="178"/>
      <c r="D22" s="179"/>
      <c r="E22" s="179"/>
      <c r="F22" s="179"/>
      <c r="G22" s="179"/>
      <c r="H22" s="179"/>
      <c r="I22" s="179"/>
      <c r="J22" s="180"/>
      <c r="K22" s="181"/>
      <c r="L22" s="182"/>
      <c r="M22" s="182"/>
      <c r="N22" s="182"/>
      <c r="O22" s="183"/>
      <c r="P22" s="184"/>
      <c r="Q22" s="185"/>
      <c r="R22" s="186"/>
      <c r="S22" s="187"/>
      <c r="T22" s="35"/>
      <c r="U22" s="43">
        <v>41.29054054054054</v>
      </c>
      <c r="V22" s="43">
        <v>41.442857142857143</v>
      </c>
      <c r="W22" s="43">
        <v>41.030487804878049</v>
      </c>
      <c r="X22" s="43">
        <v>39.289399887829504</v>
      </c>
      <c r="Y22" s="43">
        <v>39.305154639175257</v>
      </c>
    </row>
    <row r="23" spans="1:25" ht="14" customHeight="1">
      <c r="A23" s="298" t="s">
        <v>77</v>
      </c>
      <c r="B23" s="142" t="s">
        <v>2</v>
      </c>
      <c r="C23" s="130">
        <v>50</v>
      </c>
      <c r="D23" s="131">
        <v>1010</v>
      </c>
      <c r="E23" s="131">
        <v>70</v>
      </c>
      <c r="F23" s="131">
        <v>70</v>
      </c>
      <c r="G23" s="131">
        <v>100</v>
      </c>
      <c r="H23" s="131">
        <v>10</v>
      </c>
      <c r="I23" s="131">
        <v>420</v>
      </c>
      <c r="J23" s="132">
        <v>120</v>
      </c>
      <c r="K23" s="133">
        <v>50</v>
      </c>
      <c r="L23" s="134">
        <v>20</v>
      </c>
      <c r="M23" s="134">
        <v>30</v>
      </c>
      <c r="N23" s="134">
        <v>2500</v>
      </c>
      <c r="O23" s="135">
        <v>100</v>
      </c>
      <c r="P23" s="159">
        <f>SUM(C23:O23)</f>
        <v>4550</v>
      </c>
      <c r="Q23" s="160">
        <f>P23/U23-1</f>
        <v>5.4461181923522561E-2</v>
      </c>
      <c r="R23" s="161">
        <f>P23/X23-1</f>
        <v>-8.6271989718049724E-2</v>
      </c>
      <c r="S23" s="162">
        <f>P23/Y23-1</f>
        <v>3.3550643981555162E-2</v>
      </c>
      <c r="T23" s="66"/>
      <c r="U23" s="41">
        <v>4315</v>
      </c>
      <c r="V23" s="42">
        <v>1660</v>
      </c>
      <c r="W23" s="42">
        <v>2655</v>
      </c>
      <c r="X23" s="42">
        <v>4979.6000000000004</v>
      </c>
      <c r="Y23" s="42">
        <v>4402.3</v>
      </c>
    </row>
    <row r="24" spans="1:25" ht="14" customHeight="1" thickBot="1">
      <c r="A24" s="297"/>
      <c r="B24" s="120" t="s">
        <v>90</v>
      </c>
      <c r="C24" s="178"/>
      <c r="D24" s="179"/>
      <c r="E24" s="179"/>
      <c r="F24" s="179"/>
      <c r="G24" s="179"/>
      <c r="H24" s="179"/>
      <c r="I24" s="179"/>
      <c r="J24" s="180"/>
      <c r="K24" s="181"/>
      <c r="L24" s="182"/>
      <c r="M24" s="182"/>
      <c r="N24" s="182"/>
      <c r="O24" s="183"/>
      <c r="P24" s="184"/>
      <c r="Q24" s="185"/>
      <c r="R24" s="186"/>
      <c r="S24" s="187"/>
      <c r="T24" s="35"/>
      <c r="U24" s="43">
        <v>27.313557358053302</v>
      </c>
      <c r="V24" s="43">
        <v>27.613253012048194</v>
      </c>
      <c r="W24" s="43">
        <v>27.126177024482111</v>
      </c>
      <c r="X24" s="43">
        <v>31.944573861354325</v>
      </c>
      <c r="Y24" s="43">
        <v>33.139290825250434</v>
      </c>
    </row>
    <row r="25" spans="1:25" ht="14" customHeight="1">
      <c r="A25" s="298" t="s">
        <v>78</v>
      </c>
      <c r="B25" s="142" t="s">
        <v>2</v>
      </c>
      <c r="C25" s="136">
        <v>1500</v>
      </c>
      <c r="D25" s="137">
        <v>22500</v>
      </c>
      <c r="E25" s="137">
        <v>7700</v>
      </c>
      <c r="F25" s="137">
        <v>9600</v>
      </c>
      <c r="G25" s="137">
        <v>6600</v>
      </c>
      <c r="H25" s="137">
        <v>1560</v>
      </c>
      <c r="I25" s="137">
        <v>17500</v>
      </c>
      <c r="J25" s="138">
        <v>6500</v>
      </c>
      <c r="K25" s="139">
        <v>3700</v>
      </c>
      <c r="L25" s="140">
        <v>1800</v>
      </c>
      <c r="M25" s="140">
        <v>2000</v>
      </c>
      <c r="N25" s="140">
        <v>2400</v>
      </c>
      <c r="O25" s="141">
        <v>100</v>
      </c>
      <c r="P25" s="163">
        <f>SUM(C25:O25)</f>
        <v>83460</v>
      </c>
      <c r="Q25" s="160">
        <f>P25/U25-1</f>
        <v>1.0167029774872827E-2</v>
      </c>
      <c r="R25" s="161">
        <f>P25/X25-1</f>
        <v>-8.534981588637558E-2</v>
      </c>
      <c r="S25" s="162">
        <f>P25/Y25-1</f>
        <v>-0.11621282476213668</v>
      </c>
      <c r="T25" s="247"/>
      <c r="U25" s="41">
        <v>82620</v>
      </c>
      <c r="V25" s="42">
        <v>72610</v>
      </c>
      <c r="W25" s="42">
        <v>10010</v>
      </c>
      <c r="X25" s="42">
        <v>91248</v>
      </c>
      <c r="Y25" s="42">
        <v>94434.5</v>
      </c>
    </row>
    <row r="26" spans="1:25" ht="14" customHeight="1" thickBot="1">
      <c r="A26" s="297"/>
      <c r="B26" s="120" t="s">
        <v>90</v>
      </c>
      <c r="C26" s="178"/>
      <c r="D26" s="179"/>
      <c r="E26" s="179"/>
      <c r="F26" s="179"/>
      <c r="G26" s="179"/>
      <c r="H26" s="179"/>
      <c r="I26" s="179"/>
      <c r="J26" s="180"/>
      <c r="K26" s="181"/>
      <c r="L26" s="182"/>
      <c r="M26" s="182"/>
      <c r="N26" s="182"/>
      <c r="O26" s="183"/>
      <c r="P26" s="184"/>
      <c r="Q26" s="185"/>
      <c r="R26" s="186"/>
      <c r="S26" s="187"/>
      <c r="T26" s="35"/>
      <c r="U26" s="43">
        <v>48.73536673928831</v>
      </c>
      <c r="V26" s="43">
        <v>49.617766147913514</v>
      </c>
      <c r="W26" s="43">
        <v>42.334665334665331</v>
      </c>
      <c r="X26" s="43">
        <v>45.931617131334384</v>
      </c>
      <c r="Y26" s="43">
        <v>47.422960888234698</v>
      </c>
    </row>
    <row r="27" spans="1:25" ht="14" customHeight="1">
      <c r="A27" s="298" t="s">
        <v>79</v>
      </c>
      <c r="B27" s="142" t="s">
        <v>2</v>
      </c>
      <c r="C27" s="188"/>
      <c r="D27" s="189"/>
      <c r="E27" s="189"/>
      <c r="F27" s="189"/>
      <c r="G27" s="189"/>
      <c r="H27" s="189"/>
      <c r="I27" s="189"/>
      <c r="J27" s="190"/>
      <c r="K27" s="191"/>
      <c r="L27" s="192"/>
      <c r="M27" s="192"/>
      <c r="N27" s="192"/>
      <c r="O27" s="193"/>
      <c r="P27" s="194"/>
      <c r="Q27" s="195"/>
      <c r="R27" s="196"/>
      <c r="S27" s="197"/>
      <c r="T27" s="66"/>
      <c r="U27" s="41">
        <v>11455</v>
      </c>
      <c r="V27" s="42">
        <v>9390</v>
      </c>
      <c r="W27" s="42">
        <v>2065</v>
      </c>
      <c r="X27" s="42">
        <v>11266</v>
      </c>
      <c r="Y27" s="42">
        <v>10188.5</v>
      </c>
    </row>
    <row r="28" spans="1:25" ht="14" customHeight="1" thickBot="1">
      <c r="A28" s="297"/>
      <c r="B28" s="120" t="s">
        <v>90</v>
      </c>
      <c r="C28" s="178"/>
      <c r="D28" s="179"/>
      <c r="E28" s="179"/>
      <c r="F28" s="179"/>
      <c r="G28" s="179"/>
      <c r="H28" s="179"/>
      <c r="I28" s="179"/>
      <c r="J28" s="180"/>
      <c r="K28" s="181"/>
      <c r="L28" s="182"/>
      <c r="M28" s="182"/>
      <c r="N28" s="182"/>
      <c r="O28" s="183"/>
      <c r="P28" s="184"/>
      <c r="Q28" s="185"/>
      <c r="R28" s="186"/>
      <c r="S28" s="187"/>
      <c r="T28" s="35"/>
      <c r="U28" s="43">
        <v>35.017023134002621</v>
      </c>
      <c r="V28" s="43">
        <v>34.925452609158683</v>
      </c>
      <c r="W28" s="43">
        <v>35.433414043583532</v>
      </c>
      <c r="X28" s="43">
        <v>35.036836499201137</v>
      </c>
      <c r="Y28" s="43">
        <v>36.798743681601806</v>
      </c>
    </row>
    <row r="29" spans="1:25" ht="14" customHeight="1">
      <c r="A29" s="303" t="s">
        <v>106</v>
      </c>
      <c r="B29" s="142" t="s">
        <v>2</v>
      </c>
      <c r="C29" s="136">
        <v>120</v>
      </c>
      <c r="D29" s="137">
        <v>660</v>
      </c>
      <c r="E29" s="137">
        <v>550</v>
      </c>
      <c r="F29" s="137">
        <v>1200</v>
      </c>
      <c r="G29" s="137">
        <v>380</v>
      </c>
      <c r="H29" s="137">
        <v>80</v>
      </c>
      <c r="I29" s="137">
        <v>640</v>
      </c>
      <c r="J29" s="138">
        <v>380</v>
      </c>
      <c r="K29" s="139">
        <v>300</v>
      </c>
      <c r="L29" s="140">
        <v>60</v>
      </c>
      <c r="M29" s="140">
        <v>130</v>
      </c>
      <c r="N29" s="140">
        <v>60</v>
      </c>
      <c r="O29" s="141">
        <v>250</v>
      </c>
      <c r="P29" s="163">
        <f>SUM(C29:O29)</f>
        <v>4810</v>
      </c>
      <c r="Q29" s="160">
        <f>P29/U29-1</f>
        <v>3.1282586027112647E-3</v>
      </c>
      <c r="R29" s="161">
        <f>P29/X29-1</f>
        <v>3.3375052148518769E-3</v>
      </c>
      <c r="S29" s="162">
        <f>P29/Y29-1</f>
        <v>-4.5066507841969417E-2</v>
      </c>
      <c r="T29" s="66"/>
      <c r="U29" s="41">
        <v>4795</v>
      </c>
      <c r="V29" s="42">
        <v>4020</v>
      </c>
      <c r="W29" s="42">
        <v>775</v>
      </c>
      <c r="X29" s="42">
        <v>4794</v>
      </c>
      <c r="Y29" s="42">
        <v>5037</v>
      </c>
    </row>
    <row r="30" spans="1:25" ht="14" customHeight="1" thickBot="1">
      <c r="A30" s="297"/>
      <c r="B30" s="120" t="s">
        <v>90</v>
      </c>
      <c r="C30" s="178"/>
      <c r="D30" s="179"/>
      <c r="E30" s="179"/>
      <c r="F30" s="179"/>
      <c r="G30" s="179"/>
      <c r="H30" s="179"/>
      <c r="I30" s="179"/>
      <c r="J30" s="180"/>
      <c r="K30" s="181"/>
      <c r="L30" s="182"/>
      <c r="M30" s="182"/>
      <c r="N30" s="182"/>
      <c r="O30" s="183"/>
      <c r="P30" s="184"/>
      <c r="Q30" s="185"/>
      <c r="R30" s="186"/>
      <c r="S30" s="187"/>
      <c r="T30" s="35"/>
      <c r="U30" s="43">
        <v>29.197997914494263</v>
      </c>
      <c r="V30" s="43">
        <v>28.499850746268656</v>
      </c>
      <c r="W30" s="43">
        <v>32.819354838709678</v>
      </c>
      <c r="X30" s="43">
        <v>29.79345014601585</v>
      </c>
      <c r="Y30" s="43">
        <v>31.144510621401626</v>
      </c>
    </row>
    <row r="31" spans="1:25" ht="14" customHeight="1">
      <c r="A31" s="303" t="s">
        <v>113</v>
      </c>
      <c r="B31" s="142" t="s">
        <v>2</v>
      </c>
      <c r="C31" s="188"/>
      <c r="D31" s="189"/>
      <c r="E31" s="189"/>
      <c r="F31" s="189"/>
      <c r="G31" s="189"/>
      <c r="H31" s="189"/>
      <c r="I31" s="189"/>
      <c r="J31" s="190"/>
      <c r="K31" s="191"/>
      <c r="L31" s="192"/>
      <c r="M31" s="192"/>
      <c r="N31" s="192"/>
      <c r="O31" s="193"/>
      <c r="P31" s="194"/>
      <c r="Q31" s="195"/>
      <c r="R31" s="196"/>
      <c r="S31" s="197"/>
      <c r="T31" s="66"/>
      <c r="U31" s="41">
        <v>3835</v>
      </c>
      <c r="V31" s="42">
        <v>2440</v>
      </c>
      <c r="W31" s="42">
        <v>1395</v>
      </c>
      <c r="X31" s="42">
        <v>4122</v>
      </c>
      <c r="Y31" s="42">
        <v>4197.5</v>
      </c>
    </row>
    <row r="32" spans="1:25" ht="14" customHeight="1" thickBot="1">
      <c r="A32" s="297"/>
      <c r="B32" s="120" t="s">
        <v>90</v>
      </c>
      <c r="C32" s="178"/>
      <c r="D32" s="179"/>
      <c r="E32" s="179"/>
      <c r="F32" s="179"/>
      <c r="G32" s="179"/>
      <c r="H32" s="179"/>
      <c r="I32" s="179"/>
      <c r="J32" s="180"/>
      <c r="K32" s="181"/>
      <c r="L32" s="182"/>
      <c r="M32" s="182"/>
      <c r="N32" s="182"/>
      <c r="O32" s="183"/>
      <c r="P32" s="184"/>
      <c r="Q32" s="185"/>
      <c r="R32" s="186"/>
      <c r="S32" s="187"/>
      <c r="T32" s="35"/>
      <c r="U32" s="43">
        <v>25.627379400260757</v>
      </c>
      <c r="V32" s="43">
        <v>25.119262295081967</v>
      </c>
      <c r="W32" s="43">
        <v>26.516129032258064</v>
      </c>
      <c r="X32" s="43">
        <v>26.950072780203783</v>
      </c>
      <c r="Y32" s="43">
        <v>29.018248957712924</v>
      </c>
    </row>
    <row r="33" spans="1:27" ht="14" customHeight="1">
      <c r="A33" s="298" t="s">
        <v>80</v>
      </c>
      <c r="B33" s="142" t="s">
        <v>2</v>
      </c>
      <c r="C33" s="136">
        <v>700</v>
      </c>
      <c r="D33" s="137">
        <v>8730</v>
      </c>
      <c r="E33" s="137">
        <v>2110</v>
      </c>
      <c r="F33" s="137">
        <v>4200</v>
      </c>
      <c r="G33" s="137">
        <v>2200</v>
      </c>
      <c r="H33" s="137">
        <v>3000</v>
      </c>
      <c r="I33" s="137">
        <v>6900</v>
      </c>
      <c r="J33" s="138">
        <v>2030</v>
      </c>
      <c r="K33" s="139">
        <v>650</v>
      </c>
      <c r="L33" s="140">
        <v>160</v>
      </c>
      <c r="M33" s="140">
        <v>300</v>
      </c>
      <c r="N33" s="140">
        <v>4200</v>
      </c>
      <c r="O33" s="141">
        <v>160</v>
      </c>
      <c r="P33" s="163">
        <f>SUM(C33:O33)</f>
        <v>35340</v>
      </c>
      <c r="Q33" s="160">
        <f>P33/U33-1</f>
        <v>5.0378956754346893E-2</v>
      </c>
      <c r="R33" s="161">
        <f>P33/X33-1</f>
        <v>6.6031190612651169E-2</v>
      </c>
      <c r="S33" s="162">
        <f>P33/Y33-1</f>
        <v>3.6865345401734029E-2</v>
      </c>
      <c r="T33" s="66"/>
      <c r="U33" s="41">
        <v>33645</v>
      </c>
      <c r="V33" s="42">
        <v>28280</v>
      </c>
      <c r="W33" s="42">
        <v>5365</v>
      </c>
      <c r="X33" s="42">
        <v>33151</v>
      </c>
      <c r="Y33" s="42">
        <v>34083.5</v>
      </c>
    </row>
    <row r="34" spans="1:27" ht="14" customHeight="1" thickBot="1">
      <c r="A34" s="299"/>
      <c r="B34" s="121" t="s">
        <v>90</v>
      </c>
      <c r="C34" s="198"/>
      <c r="D34" s="199"/>
      <c r="E34" s="199"/>
      <c r="F34" s="199"/>
      <c r="G34" s="199"/>
      <c r="H34" s="199"/>
      <c r="I34" s="199"/>
      <c r="J34" s="200"/>
      <c r="K34" s="201"/>
      <c r="L34" s="202"/>
      <c r="M34" s="202"/>
      <c r="N34" s="202"/>
      <c r="O34" s="203"/>
      <c r="P34" s="204"/>
      <c r="Q34" s="205"/>
      <c r="R34" s="206"/>
      <c r="S34" s="207"/>
      <c r="U34" s="43">
        <v>41.731282508545107</v>
      </c>
      <c r="V34" s="43">
        <v>43.450636492220653</v>
      </c>
      <c r="W34" s="43">
        <v>32.668219944082011</v>
      </c>
      <c r="X34" s="43">
        <v>39.740466350939641</v>
      </c>
      <c r="Y34" s="43">
        <v>40.650522980327729</v>
      </c>
    </row>
    <row r="35" spans="1:27" ht="24" customHeight="1" thickBot="1">
      <c r="A35" s="95" t="s">
        <v>91</v>
      </c>
      <c r="B35" s="113" t="s">
        <v>2</v>
      </c>
      <c r="C35" s="116">
        <f>SUM(C15,C17,C33,C31,C27,C25,C23,C19,C21,C29)</f>
        <v>10350</v>
      </c>
      <c r="D35" s="110">
        <f t="shared" ref="D35:O35" si="0">SUM(D15,D17,D33,D31,D27,D25,D23,D19,D21,D29)</f>
        <v>52270</v>
      </c>
      <c r="E35" s="110">
        <f t="shared" si="0"/>
        <v>81430</v>
      </c>
      <c r="F35" s="110">
        <f t="shared" si="0"/>
        <v>113070</v>
      </c>
      <c r="G35" s="110">
        <f t="shared" si="0"/>
        <v>18330</v>
      </c>
      <c r="H35" s="110">
        <f t="shared" si="0"/>
        <v>8650</v>
      </c>
      <c r="I35" s="110">
        <f t="shared" si="0"/>
        <v>73060</v>
      </c>
      <c r="J35" s="117">
        <f t="shared" si="0"/>
        <v>44730</v>
      </c>
      <c r="K35" s="116">
        <f t="shared" si="0"/>
        <v>30500</v>
      </c>
      <c r="L35" s="110">
        <f t="shared" si="0"/>
        <v>10840</v>
      </c>
      <c r="M35" s="110">
        <f t="shared" si="0"/>
        <v>10260</v>
      </c>
      <c r="N35" s="110">
        <f t="shared" si="0"/>
        <v>11520</v>
      </c>
      <c r="O35" s="117">
        <f t="shared" si="0"/>
        <v>1090</v>
      </c>
      <c r="P35" s="164">
        <f>SUM(P15,P17,P33,P31,P27,P25,P23,P19,P21,P29)</f>
        <v>466100</v>
      </c>
      <c r="Q35" s="165">
        <f>P35/U35-1</f>
        <v>2.7240269758011193E-2</v>
      </c>
      <c r="R35" s="165">
        <f>P35/X35-1</f>
        <v>-1.1203910310425558E-3</v>
      </c>
      <c r="S35" s="166">
        <f>P35/Y35-1</f>
        <v>-5.9437268642958285E-2</v>
      </c>
      <c r="U35" s="81">
        <f>U33+U29+U25+U23+U19+U15</f>
        <v>453740</v>
      </c>
      <c r="V35" s="82">
        <f>V33+V29+V25+V23+V19+V15</f>
        <v>391035</v>
      </c>
      <c r="W35" s="82">
        <f t="shared" ref="V35:Y35" si="1">W33+W29+W25+W23+W19+W15</f>
        <v>62705</v>
      </c>
      <c r="X35" s="82">
        <f t="shared" si="1"/>
        <v>466622.8</v>
      </c>
      <c r="Y35" s="82">
        <f t="shared" si="1"/>
        <v>495554.4</v>
      </c>
    </row>
    <row r="36" spans="1:27" ht="14" customHeight="1">
      <c r="A36" s="296" t="s">
        <v>81</v>
      </c>
      <c r="B36" s="143" t="s">
        <v>2</v>
      </c>
      <c r="C36" s="208"/>
      <c r="D36" s="209"/>
      <c r="E36" s="209"/>
      <c r="F36" s="209"/>
      <c r="G36" s="209"/>
      <c r="H36" s="209"/>
      <c r="I36" s="209"/>
      <c r="J36" s="210"/>
      <c r="K36" s="211"/>
      <c r="L36" s="212"/>
      <c r="M36" s="212"/>
      <c r="N36" s="212"/>
      <c r="O36" s="213"/>
      <c r="P36" s="214"/>
      <c r="Q36" s="215"/>
      <c r="R36" s="216"/>
      <c r="S36" s="217"/>
      <c r="T36" s="74"/>
      <c r="U36" s="41">
        <v>89088</v>
      </c>
      <c r="V36" s="42">
        <v>88490</v>
      </c>
      <c r="W36" s="42">
        <v>598</v>
      </c>
      <c r="X36" s="42">
        <v>75729</v>
      </c>
      <c r="Y36" s="42">
        <v>81119.7</v>
      </c>
    </row>
    <row r="37" spans="1:27" ht="14" customHeight="1" thickBot="1">
      <c r="A37" s="297"/>
      <c r="B37" s="120" t="s">
        <v>90</v>
      </c>
      <c r="C37" s="178"/>
      <c r="D37" s="179"/>
      <c r="E37" s="179"/>
      <c r="F37" s="179"/>
      <c r="G37" s="179"/>
      <c r="H37" s="179"/>
      <c r="I37" s="179"/>
      <c r="J37" s="180"/>
      <c r="K37" s="181"/>
      <c r="L37" s="182"/>
      <c r="M37" s="182"/>
      <c r="N37" s="182"/>
      <c r="O37" s="183"/>
      <c r="P37" s="184"/>
      <c r="Q37" s="185"/>
      <c r="R37" s="186"/>
      <c r="S37" s="187"/>
      <c r="T37" s="75"/>
      <c r="U37" s="43">
        <v>105.5987991648707</v>
      </c>
      <c r="V37" s="43">
        <v>105.84280506271895</v>
      </c>
      <c r="W37" s="43">
        <v>69.491638795986617</v>
      </c>
      <c r="X37" s="43">
        <v>107.96172668330493</v>
      </c>
      <c r="Y37" s="43">
        <v>105.04204773932844</v>
      </c>
      <c r="Z37" s="75"/>
      <c r="AA37" s="61"/>
    </row>
    <row r="38" spans="1:27" ht="14" customHeight="1">
      <c r="A38" s="298" t="s">
        <v>82</v>
      </c>
      <c r="B38" s="142" t="s">
        <v>2</v>
      </c>
      <c r="C38" s="188"/>
      <c r="D38" s="189"/>
      <c r="E38" s="189"/>
      <c r="F38" s="189"/>
      <c r="G38" s="189"/>
      <c r="H38" s="189"/>
      <c r="I38" s="189"/>
      <c r="J38" s="190"/>
      <c r="K38" s="191"/>
      <c r="L38" s="192"/>
      <c r="M38" s="192"/>
      <c r="N38" s="192"/>
      <c r="O38" s="193"/>
      <c r="P38" s="194"/>
      <c r="Q38" s="195"/>
      <c r="R38" s="196"/>
      <c r="S38" s="197"/>
      <c r="T38" s="66"/>
      <c r="U38" s="41">
        <v>52345</v>
      </c>
      <c r="V38" s="42">
        <v>51700</v>
      </c>
      <c r="W38" s="42">
        <v>645</v>
      </c>
      <c r="X38" s="42">
        <v>48320.6</v>
      </c>
      <c r="Y38" s="42">
        <v>48601.2</v>
      </c>
      <c r="AA38" s="61"/>
    </row>
    <row r="39" spans="1:27" ht="14" customHeight="1" thickBot="1">
      <c r="A39" s="297"/>
      <c r="B39" s="120" t="s">
        <v>90</v>
      </c>
      <c r="C39" s="178"/>
      <c r="D39" s="179"/>
      <c r="E39" s="179"/>
      <c r="F39" s="179"/>
      <c r="G39" s="179"/>
      <c r="H39" s="179"/>
      <c r="I39" s="179"/>
      <c r="J39" s="180"/>
      <c r="K39" s="181"/>
      <c r="L39" s="182"/>
      <c r="M39" s="182"/>
      <c r="N39" s="182"/>
      <c r="O39" s="183"/>
      <c r="P39" s="184"/>
      <c r="Q39" s="185"/>
      <c r="R39" s="186"/>
      <c r="S39" s="187"/>
      <c r="T39" s="66"/>
      <c r="U39" s="43">
        <v>50.097258572929604</v>
      </c>
      <c r="V39" s="43">
        <v>50.403114119922634</v>
      </c>
      <c r="W39" s="43">
        <v>25.581395348837209</v>
      </c>
      <c r="X39" s="43">
        <v>70.327425570046728</v>
      </c>
      <c r="Y39" s="43">
        <v>70.777857336855874</v>
      </c>
    </row>
    <row r="40" spans="1:27" ht="14" customHeight="1">
      <c r="A40" s="298" t="s">
        <v>83</v>
      </c>
      <c r="B40" s="142" t="s">
        <v>2</v>
      </c>
      <c r="C40" s="188"/>
      <c r="D40" s="189"/>
      <c r="E40" s="189"/>
      <c r="F40" s="189"/>
      <c r="G40" s="189"/>
      <c r="H40" s="189"/>
      <c r="I40" s="189"/>
      <c r="J40" s="190"/>
      <c r="K40" s="191"/>
      <c r="L40" s="192"/>
      <c r="M40" s="192"/>
      <c r="N40" s="192"/>
      <c r="O40" s="193"/>
      <c r="P40" s="194"/>
      <c r="Q40" s="195"/>
      <c r="R40" s="196"/>
      <c r="S40" s="197"/>
      <c r="T40" s="66"/>
      <c r="U40" s="41">
        <v>16853</v>
      </c>
      <c r="V40" s="42">
        <v>14941</v>
      </c>
      <c r="W40" s="42">
        <v>1912</v>
      </c>
      <c r="X40" s="42">
        <v>21798.6</v>
      </c>
      <c r="Y40" s="42">
        <v>20442.8</v>
      </c>
    </row>
    <row r="41" spans="1:27" ht="14" customHeight="1" thickBot="1">
      <c r="A41" s="299"/>
      <c r="B41" s="120" t="s">
        <v>90</v>
      </c>
      <c r="C41" s="198"/>
      <c r="D41" s="199"/>
      <c r="E41" s="199"/>
      <c r="F41" s="199"/>
      <c r="G41" s="199"/>
      <c r="H41" s="199"/>
      <c r="I41" s="199"/>
      <c r="J41" s="200"/>
      <c r="K41" s="201"/>
      <c r="L41" s="202"/>
      <c r="M41" s="202"/>
      <c r="N41" s="202"/>
      <c r="O41" s="203"/>
      <c r="P41" s="204"/>
      <c r="Q41" s="205"/>
      <c r="R41" s="206"/>
      <c r="S41" s="207"/>
      <c r="U41" s="43">
        <v>34.756007832433397</v>
      </c>
      <c r="V41" s="43">
        <v>33.869218927782612</v>
      </c>
      <c r="W41" s="43">
        <v>41.685669456066947</v>
      </c>
      <c r="X41" s="43">
        <v>32.748185663299481</v>
      </c>
      <c r="Y41" s="43">
        <v>32.939567965249381</v>
      </c>
    </row>
    <row r="42" spans="1:27" ht="24.5" customHeight="1" thickBot="1">
      <c r="A42" s="95" t="s">
        <v>92</v>
      </c>
      <c r="B42" s="113" t="s">
        <v>2</v>
      </c>
      <c r="C42" s="118"/>
      <c r="D42" s="111"/>
      <c r="E42" s="111"/>
      <c r="F42" s="111"/>
      <c r="G42" s="111"/>
      <c r="H42" s="111"/>
      <c r="I42" s="111"/>
      <c r="J42" s="119"/>
      <c r="K42" s="118"/>
      <c r="L42" s="111"/>
      <c r="M42" s="111"/>
      <c r="N42" s="111"/>
      <c r="O42" s="119"/>
      <c r="P42" s="167"/>
      <c r="Q42" s="168"/>
      <c r="R42" s="168"/>
      <c r="S42" s="169"/>
      <c r="U42" s="82"/>
      <c r="V42" s="82"/>
      <c r="W42" s="82"/>
      <c r="X42" s="82"/>
      <c r="Y42" s="82"/>
    </row>
    <row r="43" spans="1:27" ht="14" customHeight="1">
      <c r="A43" s="296" t="s">
        <v>84</v>
      </c>
      <c r="B43" s="143" t="s">
        <v>2</v>
      </c>
      <c r="C43" s="208"/>
      <c r="D43" s="209"/>
      <c r="E43" s="209"/>
      <c r="F43" s="209"/>
      <c r="G43" s="209"/>
      <c r="H43" s="209"/>
      <c r="I43" s="209"/>
      <c r="J43" s="210"/>
      <c r="K43" s="211"/>
      <c r="L43" s="212"/>
      <c r="M43" s="212"/>
      <c r="N43" s="212"/>
      <c r="O43" s="213"/>
      <c r="P43" s="214"/>
      <c r="Q43" s="215"/>
      <c r="R43" s="216"/>
      <c r="S43" s="217"/>
      <c r="U43" s="41">
        <v>20131</v>
      </c>
      <c r="V43" s="42">
        <v>17780</v>
      </c>
      <c r="W43" s="42">
        <v>2351</v>
      </c>
      <c r="X43" s="42">
        <v>23570.400000000001</v>
      </c>
      <c r="Y43" s="42">
        <v>22472.7</v>
      </c>
    </row>
    <row r="44" spans="1:27" ht="14" customHeight="1" thickBot="1">
      <c r="A44" s="299"/>
      <c r="B44" s="121" t="s">
        <v>90</v>
      </c>
      <c r="C44" s="198"/>
      <c r="D44" s="199"/>
      <c r="E44" s="199"/>
      <c r="F44" s="199"/>
      <c r="G44" s="199"/>
      <c r="H44" s="199"/>
      <c r="I44" s="199"/>
      <c r="J44" s="200"/>
      <c r="K44" s="201"/>
      <c r="L44" s="202"/>
      <c r="M44" s="202"/>
      <c r="N44" s="202"/>
      <c r="O44" s="203"/>
      <c r="P44" s="204"/>
      <c r="Q44" s="205"/>
      <c r="R44" s="206"/>
      <c r="S44" s="207"/>
      <c r="T44" s="61"/>
      <c r="U44" s="43">
        <v>38.146093090258802</v>
      </c>
      <c r="V44" s="43">
        <v>38.293025871766027</v>
      </c>
      <c r="W44" s="43">
        <v>37.034878774989366</v>
      </c>
      <c r="X44" s="43">
        <v>46.248727217187657</v>
      </c>
      <c r="Y44" s="43">
        <v>48.643678774691068</v>
      </c>
      <c r="Z44" s="61"/>
    </row>
    <row r="45" spans="1:27" ht="32" customHeight="1" thickBot="1">
      <c r="A45" s="95" t="s">
        <v>111</v>
      </c>
      <c r="B45" s="113" t="s">
        <v>2</v>
      </c>
      <c r="C45" s="118"/>
      <c r="D45" s="111"/>
      <c r="E45" s="111"/>
      <c r="F45" s="111"/>
      <c r="G45" s="111"/>
      <c r="H45" s="111"/>
      <c r="I45" s="111"/>
      <c r="J45" s="119"/>
      <c r="K45" s="118"/>
      <c r="L45" s="111"/>
      <c r="M45" s="111"/>
      <c r="N45" s="111"/>
      <c r="O45" s="119"/>
      <c r="P45" s="167"/>
      <c r="Q45" s="168"/>
      <c r="R45" s="168"/>
      <c r="S45" s="169"/>
      <c r="U45" s="244">
        <f>U42+U35+U43</f>
        <v>473871</v>
      </c>
      <c r="V45" s="82">
        <f>V42+V35+V43</f>
        <v>408815</v>
      </c>
      <c r="W45" s="82">
        <f>W42+W35+W43</f>
        <v>65056</v>
      </c>
      <c r="X45" s="82">
        <f>X42+X35+X43</f>
        <v>490193.2</v>
      </c>
      <c r="Y45" s="82">
        <f>Y42+Y35+Y43</f>
        <v>518027.10000000003</v>
      </c>
    </row>
    <row r="46" spans="1:27" ht="14" customHeight="1">
      <c r="A46" s="301" t="s">
        <v>107</v>
      </c>
      <c r="B46" s="143" t="s">
        <v>2</v>
      </c>
      <c r="C46" s="218"/>
      <c r="D46" s="219"/>
      <c r="E46" s="219"/>
      <c r="F46" s="219"/>
      <c r="G46" s="219"/>
      <c r="H46" s="219"/>
      <c r="I46" s="219"/>
      <c r="J46" s="220"/>
      <c r="K46" s="221"/>
      <c r="L46" s="222"/>
      <c r="M46" s="222"/>
      <c r="N46" s="222"/>
      <c r="O46" s="223"/>
      <c r="P46" s="224"/>
      <c r="Q46" s="225"/>
      <c r="R46" s="226"/>
      <c r="S46" s="227"/>
      <c r="U46" s="41">
        <v>2920</v>
      </c>
      <c r="V46" s="42">
        <v>0</v>
      </c>
      <c r="W46" s="42">
        <v>2920</v>
      </c>
      <c r="X46" s="42">
        <v>2295</v>
      </c>
      <c r="Y46" s="42">
        <v>2657.5</v>
      </c>
      <c r="Z46" s="31"/>
    </row>
    <row r="47" spans="1:27" ht="14" customHeight="1" thickBot="1">
      <c r="A47" s="302"/>
      <c r="B47" s="120" t="s">
        <v>90</v>
      </c>
      <c r="C47" s="178"/>
      <c r="D47" s="179"/>
      <c r="E47" s="179"/>
      <c r="F47" s="179"/>
      <c r="G47" s="179"/>
      <c r="H47" s="179"/>
      <c r="I47" s="179"/>
      <c r="J47" s="180"/>
      <c r="K47" s="181"/>
      <c r="L47" s="182"/>
      <c r="M47" s="182"/>
      <c r="N47" s="182"/>
      <c r="O47" s="183"/>
      <c r="P47" s="184"/>
      <c r="Q47" s="185"/>
      <c r="R47" s="186"/>
      <c r="S47" s="187"/>
      <c r="U47" s="43">
        <v>60.410958904109592</v>
      </c>
      <c r="V47" s="43">
        <v>0</v>
      </c>
      <c r="W47" s="43">
        <v>60.410958904109592</v>
      </c>
      <c r="X47" s="43">
        <v>58.971677559912855</v>
      </c>
      <c r="Y47" s="43">
        <v>57.086735653809974</v>
      </c>
      <c r="Z47" s="31"/>
    </row>
    <row r="48" spans="1:27" ht="14" customHeight="1">
      <c r="A48" s="298" t="s">
        <v>126</v>
      </c>
      <c r="B48" s="142" t="s">
        <v>2</v>
      </c>
      <c r="C48" s="136">
        <v>2100</v>
      </c>
      <c r="D48" s="137">
        <v>2300</v>
      </c>
      <c r="E48" s="137">
        <v>11300</v>
      </c>
      <c r="F48" s="137">
        <v>10500</v>
      </c>
      <c r="G48" s="137">
        <v>570</v>
      </c>
      <c r="H48" s="137">
        <v>970</v>
      </c>
      <c r="I48" s="137">
        <v>8800</v>
      </c>
      <c r="J48" s="138">
        <v>3600</v>
      </c>
      <c r="K48" s="139">
        <v>2300</v>
      </c>
      <c r="L48" s="140">
        <v>850</v>
      </c>
      <c r="M48" s="140">
        <v>550</v>
      </c>
      <c r="N48" s="140">
        <v>40</v>
      </c>
      <c r="O48" s="141">
        <v>0</v>
      </c>
      <c r="P48" s="159">
        <f>SUM(C48:O48)</f>
        <v>43880</v>
      </c>
      <c r="Q48" s="170">
        <f>P48/U48-1</f>
        <v>0.1318029404178489</v>
      </c>
      <c r="R48" s="171">
        <f>P48/X48-1</f>
        <v>0.27401110259447647</v>
      </c>
      <c r="S48" s="162">
        <f>P48/Y48-1</f>
        <v>0.14820416472595399</v>
      </c>
      <c r="U48" s="41">
        <v>38770</v>
      </c>
      <c r="V48" s="42">
        <v>35080</v>
      </c>
      <c r="W48" s="42">
        <v>3690</v>
      </c>
      <c r="X48" s="42">
        <v>34442.400000000001</v>
      </c>
      <c r="Y48" s="42">
        <v>38216.199999999997</v>
      </c>
    </row>
    <row r="49" spans="1:26" ht="14" customHeight="1" thickBot="1">
      <c r="A49" s="297"/>
      <c r="B49" s="120" t="s">
        <v>90</v>
      </c>
      <c r="C49" s="178"/>
      <c r="D49" s="179"/>
      <c r="E49" s="179"/>
      <c r="F49" s="179"/>
      <c r="G49" s="179"/>
      <c r="H49" s="179"/>
      <c r="I49" s="179"/>
      <c r="J49" s="180"/>
      <c r="K49" s="181"/>
      <c r="L49" s="182"/>
      <c r="M49" s="182"/>
      <c r="N49" s="182"/>
      <c r="O49" s="183"/>
      <c r="P49" s="184"/>
      <c r="Q49" s="185"/>
      <c r="R49" s="186"/>
      <c r="S49" s="187"/>
      <c r="T49" s="61"/>
      <c r="U49" s="43">
        <v>30.06603043590405</v>
      </c>
      <c r="V49" s="43">
        <v>30.621151653363739</v>
      </c>
      <c r="W49" s="43">
        <v>24.788617886178862</v>
      </c>
      <c r="X49" s="43">
        <v>27.747015306714978</v>
      </c>
      <c r="Y49" s="43">
        <v>27.254486317320929</v>
      </c>
      <c r="Z49" s="61"/>
    </row>
    <row r="50" spans="1:26" ht="14" customHeight="1">
      <c r="A50" s="298" t="s">
        <v>85</v>
      </c>
      <c r="B50" s="142" t="s">
        <v>2</v>
      </c>
      <c r="C50" s="188"/>
      <c r="D50" s="189"/>
      <c r="E50" s="189"/>
      <c r="F50" s="189"/>
      <c r="G50" s="189"/>
      <c r="H50" s="189"/>
      <c r="I50" s="189"/>
      <c r="J50" s="190"/>
      <c r="K50" s="191"/>
      <c r="L50" s="192"/>
      <c r="M50" s="192"/>
      <c r="N50" s="192"/>
      <c r="O50" s="193"/>
      <c r="P50" s="194"/>
      <c r="Q50" s="195"/>
      <c r="R50" s="196"/>
      <c r="S50" s="197"/>
      <c r="U50" s="41">
        <v>178310</v>
      </c>
      <c r="V50" s="42">
        <v>159410</v>
      </c>
      <c r="W50" s="42">
        <v>18900</v>
      </c>
      <c r="X50" s="42">
        <v>190237.4</v>
      </c>
      <c r="Y50" s="42">
        <v>193162.2</v>
      </c>
    </row>
    <row r="51" spans="1:26" ht="14" customHeight="1" thickBot="1">
      <c r="A51" s="297"/>
      <c r="B51" s="120" t="s">
        <v>90</v>
      </c>
      <c r="C51" s="178"/>
      <c r="D51" s="179"/>
      <c r="E51" s="179"/>
      <c r="F51" s="179"/>
      <c r="G51" s="179"/>
      <c r="H51" s="179"/>
      <c r="I51" s="179"/>
      <c r="J51" s="180"/>
      <c r="K51" s="181"/>
      <c r="L51" s="182"/>
      <c r="M51" s="182"/>
      <c r="N51" s="182"/>
      <c r="O51" s="183"/>
      <c r="P51" s="184"/>
      <c r="Q51" s="185"/>
      <c r="R51" s="186"/>
      <c r="S51" s="187"/>
      <c r="T51" s="61"/>
      <c r="U51" s="43">
        <v>17.283724973361</v>
      </c>
      <c r="V51" s="43">
        <v>17.585164042406372</v>
      </c>
      <c r="W51" s="43">
        <v>14.74126984126984</v>
      </c>
      <c r="X51" s="43">
        <v>20.184095240998879</v>
      </c>
      <c r="Y51" s="43">
        <v>20.79600045971727</v>
      </c>
      <c r="Z51" s="61"/>
    </row>
    <row r="52" spans="1:26" ht="14" customHeight="1">
      <c r="A52" s="298" t="s">
        <v>86</v>
      </c>
      <c r="B52" s="142" t="s">
        <v>2</v>
      </c>
      <c r="C52" s="188"/>
      <c r="D52" s="189"/>
      <c r="E52" s="189"/>
      <c r="F52" s="189"/>
      <c r="G52" s="189"/>
      <c r="H52" s="189"/>
      <c r="I52" s="189"/>
      <c r="J52" s="190"/>
      <c r="K52" s="191"/>
      <c r="L52" s="192"/>
      <c r="M52" s="192"/>
      <c r="N52" s="192"/>
      <c r="O52" s="193"/>
      <c r="P52" s="194"/>
      <c r="Q52" s="195"/>
      <c r="R52" s="196"/>
      <c r="S52" s="197"/>
      <c r="U52" s="41">
        <v>33398</v>
      </c>
      <c r="V52" s="42">
        <v>32090</v>
      </c>
      <c r="W52" s="42">
        <v>1308</v>
      </c>
      <c r="X52" s="42">
        <v>45161.4</v>
      </c>
      <c r="Y52" s="42">
        <v>50573.4</v>
      </c>
    </row>
    <row r="53" spans="1:26" ht="14" customHeight="1" thickBot="1">
      <c r="A53" s="299"/>
      <c r="B53" s="121" t="s">
        <v>90</v>
      </c>
      <c r="C53" s="198"/>
      <c r="D53" s="199"/>
      <c r="E53" s="199"/>
      <c r="F53" s="199"/>
      <c r="G53" s="199"/>
      <c r="H53" s="199"/>
      <c r="I53" s="199"/>
      <c r="J53" s="200"/>
      <c r="K53" s="201"/>
      <c r="L53" s="202"/>
      <c r="M53" s="202"/>
      <c r="N53" s="202"/>
      <c r="O53" s="203"/>
      <c r="P53" s="204"/>
      <c r="Q53" s="205"/>
      <c r="R53" s="206"/>
      <c r="S53" s="207"/>
      <c r="T53" s="61"/>
      <c r="U53" s="43">
        <v>24.397598658602313</v>
      </c>
      <c r="V53" s="43">
        <v>24.659707073854783</v>
      </c>
      <c r="W53" s="43">
        <v>17.967125382262996</v>
      </c>
      <c r="X53" s="43">
        <v>22.365763683145339</v>
      </c>
      <c r="Y53" s="43">
        <v>23.836619645900807</v>
      </c>
      <c r="Z53" s="61"/>
    </row>
    <row r="54" spans="1:26" ht="19" customHeight="1" thickBot="1">
      <c r="A54" s="95" t="s">
        <v>110</v>
      </c>
      <c r="B54" s="113" t="s">
        <v>2</v>
      </c>
      <c r="C54" s="118">
        <f>C48+C50+C52</f>
        <v>2100</v>
      </c>
      <c r="D54" s="111">
        <f t="shared" ref="D54:N54" si="2">D48+D50+D52</f>
        <v>2300</v>
      </c>
      <c r="E54" s="111">
        <f t="shared" si="2"/>
        <v>11300</v>
      </c>
      <c r="F54" s="111">
        <f t="shared" si="2"/>
        <v>10500</v>
      </c>
      <c r="G54" s="111">
        <f t="shared" si="2"/>
        <v>570</v>
      </c>
      <c r="H54" s="111">
        <f t="shared" si="2"/>
        <v>970</v>
      </c>
      <c r="I54" s="111">
        <f t="shared" si="2"/>
        <v>8800</v>
      </c>
      <c r="J54" s="119">
        <f t="shared" si="2"/>
        <v>3600</v>
      </c>
      <c r="K54" s="118">
        <f t="shared" si="2"/>
        <v>2300</v>
      </c>
      <c r="L54" s="111">
        <f t="shared" si="2"/>
        <v>850</v>
      </c>
      <c r="M54" s="111">
        <f>M48+M50+M52</f>
        <v>550</v>
      </c>
      <c r="N54" s="111">
        <f t="shared" si="2"/>
        <v>40</v>
      </c>
      <c r="O54" s="119">
        <f>O48+O50+O52</f>
        <v>0</v>
      </c>
      <c r="P54" s="167">
        <f>SUM(C54:O54)</f>
        <v>43880</v>
      </c>
      <c r="Q54" s="168">
        <f>P54/U54-1</f>
        <v>0.1318029404178489</v>
      </c>
      <c r="R54" s="168">
        <f>P54/X54-1</f>
        <v>0.27401110259447647</v>
      </c>
      <c r="S54" s="169">
        <f>P54/Y54-1</f>
        <v>0.14820416472595399</v>
      </c>
      <c r="U54" s="82">
        <f>U48</f>
        <v>38770</v>
      </c>
      <c r="V54" s="82">
        <f t="shared" ref="V54:Y54" si="3">V48</f>
        <v>35080</v>
      </c>
      <c r="W54" s="82">
        <f t="shared" si="3"/>
        <v>3690</v>
      </c>
      <c r="X54" s="82">
        <f t="shared" si="3"/>
        <v>34442.400000000001</v>
      </c>
      <c r="Y54" s="82">
        <f t="shared" si="3"/>
        <v>38216.199999999997</v>
      </c>
    </row>
    <row r="55" spans="1:26" ht="14" customHeight="1">
      <c r="A55" s="296" t="s">
        <v>87</v>
      </c>
      <c r="B55" s="143" t="s">
        <v>2</v>
      </c>
      <c r="C55" s="218"/>
      <c r="D55" s="219"/>
      <c r="E55" s="219"/>
      <c r="F55" s="219"/>
      <c r="G55" s="219"/>
      <c r="H55" s="219"/>
      <c r="I55" s="219"/>
      <c r="J55" s="220"/>
      <c r="K55" s="221"/>
      <c r="L55" s="222"/>
      <c r="M55" s="222"/>
      <c r="N55" s="222"/>
      <c r="O55" s="223"/>
      <c r="P55" s="224"/>
      <c r="Q55" s="225"/>
      <c r="R55" s="226"/>
      <c r="S55" s="227"/>
      <c r="U55" s="41">
        <v>20821</v>
      </c>
      <c r="V55" s="42">
        <v>19710</v>
      </c>
      <c r="W55" s="42">
        <v>1111</v>
      </c>
      <c r="X55" s="42">
        <v>15963.8</v>
      </c>
      <c r="Y55" s="42">
        <v>13576.8</v>
      </c>
    </row>
    <row r="56" spans="1:26" ht="14" customHeight="1" thickBot="1">
      <c r="A56" s="297"/>
      <c r="B56" s="120" t="s">
        <v>90</v>
      </c>
      <c r="C56" s="178"/>
      <c r="D56" s="179"/>
      <c r="E56" s="179"/>
      <c r="F56" s="179"/>
      <c r="G56" s="179"/>
      <c r="H56" s="179"/>
      <c r="I56" s="179"/>
      <c r="J56" s="180"/>
      <c r="K56" s="181"/>
      <c r="L56" s="182"/>
      <c r="M56" s="182"/>
      <c r="N56" s="182"/>
      <c r="O56" s="183"/>
      <c r="P56" s="184"/>
      <c r="Q56" s="185"/>
      <c r="R56" s="186"/>
      <c r="S56" s="187"/>
      <c r="U56" s="43">
        <v>13.529945727870899</v>
      </c>
      <c r="V56" s="43">
        <v>13.24150177574835</v>
      </c>
      <c r="W56" s="43">
        <v>18.647164716471647</v>
      </c>
      <c r="X56" s="43">
        <v>15.899196933061052</v>
      </c>
      <c r="Y56" s="43">
        <v>16.164604325025046</v>
      </c>
    </row>
    <row r="57" spans="1:26" ht="14" customHeight="1">
      <c r="A57" s="298" t="s">
        <v>88</v>
      </c>
      <c r="B57" s="142" t="s">
        <v>2</v>
      </c>
      <c r="C57" s="218"/>
      <c r="D57" s="219"/>
      <c r="E57" s="219"/>
      <c r="F57" s="219"/>
      <c r="G57" s="219"/>
      <c r="H57" s="219"/>
      <c r="I57" s="219"/>
      <c r="J57" s="220"/>
      <c r="K57" s="221"/>
      <c r="L57" s="222"/>
      <c r="M57" s="222"/>
      <c r="N57" s="222"/>
      <c r="O57" s="223"/>
      <c r="P57" s="224"/>
      <c r="Q57" s="225"/>
      <c r="R57" s="226"/>
      <c r="S57" s="227"/>
      <c r="U57" s="41">
        <v>14332</v>
      </c>
      <c r="V57" s="42">
        <v>12420</v>
      </c>
      <c r="W57" s="42">
        <v>1912</v>
      </c>
      <c r="X57" s="42">
        <v>16798</v>
      </c>
      <c r="Y57" s="42">
        <v>17245.400000000001</v>
      </c>
    </row>
    <row r="58" spans="1:26" ht="14" customHeight="1" thickBot="1">
      <c r="A58" s="299"/>
      <c r="B58" s="121" t="s">
        <v>90</v>
      </c>
      <c r="C58" s="198"/>
      <c r="D58" s="199"/>
      <c r="E58" s="199"/>
      <c r="F58" s="199"/>
      <c r="G58" s="199"/>
      <c r="H58" s="199"/>
      <c r="I58" s="199"/>
      <c r="J58" s="200"/>
      <c r="K58" s="201"/>
      <c r="L58" s="202"/>
      <c r="M58" s="202"/>
      <c r="N58" s="202"/>
      <c r="O58" s="203"/>
      <c r="P58" s="204"/>
      <c r="Q58" s="205"/>
      <c r="R58" s="206"/>
      <c r="S58" s="207"/>
      <c r="U58" s="43">
        <v>33.849427853753838</v>
      </c>
      <c r="V58" s="43">
        <v>34.157971014492752</v>
      </c>
      <c r="W58" s="43">
        <v>31.845188284518823</v>
      </c>
      <c r="X58" s="43">
        <v>34.953101559709488</v>
      </c>
      <c r="Y58" s="43">
        <v>31.482082178435984</v>
      </c>
    </row>
    <row r="59" spans="1:26" ht="22" customHeight="1" thickBot="1">
      <c r="A59" s="95" t="s">
        <v>93</v>
      </c>
      <c r="B59" s="113" t="s">
        <v>2</v>
      </c>
      <c r="C59" s="118"/>
      <c r="D59" s="111"/>
      <c r="E59" s="111"/>
      <c r="F59" s="111"/>
      <c r="G59" s="111"/>
      <c r="H59" s="111"/>
      <c r="I59" s="111"/>
      <c r="J59" s="119"/>
      <c r="K59" s="118"/>
      <c r="L59" s="111"/>
      <c r="M59" s="111"/>
      <c r="N59" s="111"/>
      <c r="O59" s="119"/>
      <c r="P59" s="167"/>
      <c r="Q59" s="168"/>
      <c r="R59" s="168"/>
      <c r="S59" s="169"/>
      <c r="U59" s="82"/>
      <c r="V59" s="82"/>
      <c r="W59" s="82"/>
      <c r="X59" s="82"/>
      <c r="Y59" s="82"/>
    </row>
    <row r="60" spans="1:26" ht="58.5" customHeight="1" thickBot="1">
      <c r="A60" s="147" t="s">
        <v>116</v>
      </c>
      <c r="B60" s="113" t="s">
        <v>2</v>
      </c>
      <c r="C60" s="118">
        <f>C59+C54+C46+C45</f>
        <v>2100</v>
      </c>
      <c r="D60" s="111">
        <f t="shared" ref="D60:O60" si="4">D59+D54+D46+D45</f>
        <v>2300</v>
      </c>
      <c r="E60" s="111">
        <f t="shared" si="4"/>
        <v>11300</v>
      </c>
      <c r="F60" s="111">
        <f t="shared" si="4"/>
        <v>10500</v>
      </c>
      <c r="G60" s="111">
        <f t="shared" si="4"/>
        <v>570</v>
      </c>
      <c r="H60" s="111">
        <f t="shared" si="4"/>
        <v>970</v>
      </c>
      <c r="I60" s="111">
        <f t="shared" si="4"/>
        <v>8800</v>
      </c>
      <c r="J60" s="119">
        <f t="shared" si="4"/>
        <v>3600</v>
      </c>
      <c r="K60" s="118">
        <f t="shared" si="4"/>
        <v>2300</v>
      </c>
      <c r="L60" s="111">
        <f>L59+L54+L46+L45</f>
        <v>850</v>
      </c>
      <c r="M60" s="111">
        <f t="shared" si="4"/>
        <v>550</v>
      </c>
      <c r="N60" s="111">
        <f>N59+N54+N46+N45</f>
        <v>40</v>
      </c>
      <c r="O60" s="119">
        <f t="shared" si="4"/>
        <v>0</v>
      </c>
      <c r="P60" s="167">
        <f>P35+P42+P54+P59+P46</f>
        <v>509980</v>
      </c>
      <c r="Q60" s="168">
        <f>P60/U60-1</f>
        <v>2.9368427426679888E-2</v>
      </c>
      <c r="R60" s="168">
        <f>P60/X60-1</f>
        <v>1.3151218550850885E-2</v>
      </c>
      <c r="S60" s="169">
        <f>P60/Y60-1</f>
        <v>-4.9304091265912398E-2</v>
      </c>
      <c r="U60" s="82">
        <f>U35+U42+U54+U59+U46</f>
        <v>495430</v>
      </c>
      <c r="V60" s="82">
        <f>V35+V42+V54+V59+V46</f>
        <v>426115</v>
      </c>
      <c r="W60" s="82">
        <f>W35+W42+W54+W59+W46</f>
        <v>69315</v>
      </c>
      <c r="X60" s="82">
        <f>X35+X42+X54+X59+X46</f>
        <v>503360.2</v>
      </c>
      <c r="Y60" s="82">
        <f>Y35+Y42+Y54+Y59+Y46</f>
        <v>536428.1</v>
      </c>
    </row>
    <row r="61" spans="1:26" ht="14" customHeight="1">
      <c r="A61" s="296" t="s">
        <v>89</v>
      </c>
      <c r="B61" s="144" t="s">
        <v>2</v>
      </c>
      <c r="C61" s="228"/>
      <c r="D61" s="229"/>
      <c r="E61" s="229"/>
      <c r="F61" s="229"/>
      <c r="G61" s="229"/>
      <c r="H61" s="229"/>
      <c r="I61" s="229"/>
      <c r="J61" s="230"/>
      <c r="K61" s="231"/>
      <c r="L61" s="232"/>
      <c r="M61" s="232"/>
      <c r="N61" s="232"/>
      <c r="O61" s="233"/>
      <c r="P61" s="214"/>
      <c r="Q61" s="215"/>
      <c r="R61" s="216"/>
      <c r="S61" s="217"/>
      <c r="U61" s="41">
        <v>27085</v>
      </c>
      <c r="V61" s="42">
        <v>26540</v>
      </c>
      <c r="W61" s="42">
        <v>545</v>
      </c>
      <c r="X61" s="42">
        <v>29484</v>
      </c>
      <c r="Y61" s="42">
        <v>32519.8</v>
      </c>
      <c r="Z61" s="31"/>
    </row>
    <row r="62" spans="1:26" ht="14" customHeight="1" thickBot="1">
      <c r="A62" s="300"/>
      <c r="B62" s="122" t="s">
        <v>90</v>
      </c>
      <c r="C62" s="234"/>
      <c r="D62" s="235"/>
      <c r="E62" s="235"/>
      <c r="F62" s="235"/>
      <c r="G62" s="235"/>
      <c r="H62" s="235"/>
      <c r="I62" s="235"/>
      <c r="J62" s="236"/>
      <c r="K62" s="237"/>
      <c r="L62" s="238"/>
      <c r="M62" s="238"/>
      <c r="N62" s="238"/>
      <c r="O62" s="239"/>
      <c r="P62" s="240"/>
      <c r="Q62" s="241"/>
      <c r="R62" s="242"/>
      <c r="S62" s="243"/>
      <c r="U62" s="43">
        <v>85.046765737493075</v>
      </c>
      <c r="V62" s="43">
        <v>85.417042200452158</v>
      </c>
      <c r="W62" s="43">
        <v>67.015321100917433</v>
      </c>
      <c r="X62" s="43">
        <v>92.727832044498712</v>
      </c>
      <c r="Y62" s="43">
        <v>90.75534904888714</v>
      </c>
      <c r="Z62" s="31"/>
    </row>
    <row r="64" spans="1:26" ht="13">
      <c r="A64" s="148" t="s">
        <v>117</v>
      </c>
    </row>
    <row r="65" spans="1:25" ht="13">
      <c r="A65" s="148"/>
    </row>
    <row r="66" spans="1:25" ht="17.5">
      <c r="A66" s="173" t="s">
        <v>52</v>
      </c>
    </row>
    <row r="67" spans="1:25" ht="14.5" customHeight="1">
      <c r="A67" s="173" t="s">
        <v>131</v>
      </c>
      <c r="B67" s="38"/>
      <c r="C67" s="65"/>
      <c r="D67" s="65"/>
      <c r="E67" s="65"/>
      <c r="F67" s="65"/>
      <c r="G67" s="65"/>
      <c r="H67" s="65"/>
      <c r="I67" s="65"/>
      <c r="J67" s="65"/>
      <c r="K67" s="64"/>
      <c r="L67" s="64"/>
      <c r="M67" s="64"/>
      <c r="N67" s="64"/>
      <c r="O67" s="64"/>
      <c r="P67" s="63"/>
      <c r="Q67" s="62"/>
      <c r="R67" s="62"/>
      <c r="S67" s="62"/>
      <c r="U67" s="31"/>
      <c r="V67" s="31"/>
      <c r="W67" s="31"/>
      <c r="X67" s="31"/>
      <c r="Y67" s="31"/>
    </row>
    <row r="68" spans="1:25" ht="14.5" customHeight="1">
      <c r="A68" s="40" t="s">
        <v>98</v>
      </c>
    </row>
    <row r="69" spans="1:25" ht="14.5" customHeight="1">
      <c r="A69" s="40" t="s">
        <v>115</v>
      </c>
    </row>
    <row r="70" spans="1:25" ht="14.5" customHeight="1">
      <c r="A70" s="40" t="s">
        <v>138</v>
      </c>
    </row>
    <row r="71" spans="1:25" ht="14.5" customHeight="1">
      <c r="A71" s="40"/>
      <c r="P71" s="34"/>
    </row>
    <row r="72" spans="1:25" ht="13.5" customHeight="1"/>
    <row r="73" spans="1:25" ht="15" customHeight="1"/>
    <row r="74" spans="1:25" ht="13.5" customHeight="1"/>
    <row r="75" spans="1:25" ht="13.5" customHeight="1"/>
    <row r="76" spans="1:25" ht="13.5" customHeight="1"/>
    <row r="77" spans="1:25" ht="13.5" customHeight="1"/>
    <row r="78" spans="1:25" ht="13.5" customHeight="1"/>
    <row r="79" spans="1:25" ht="14.25" customHeight="1"/>
    <row r="80" spans="1:25" ht="19.5" customHeight="1"/>
    <row r="91" ht="13.4" customHeight="1"/>
  </sheetData>
  <sheetProtection selectLockedCells="1" selectUnlockedCells="1"/>
  <mergeCells count="22">
    <mergeCell ref="A1:M1"/>
    <mergeCell ref="A19:A20"/>
    <mergeCell ref="A21:A22"/>
    <mergeCell ref="A23:A24"/>
    <mergeCell ref="A25:A26"/>
    <mergeCell ref="A15:A16"/>
    <mergeCell ref="A17:A18"/>
    <mergeCell ref="A27:A28"/>
    <mergeCell ref="A31:A32"/>
    <mergeCell ref="A33:A34"/>
    <mergeCell ref="A36:A37"/>
    <mergeCell ref="A38:A39"/>
    <mergeCell ref="A29:A30"/>
    <mergeCell ref="A55:A56"/>
    <mergeCell ref="A57:A58"/>
    <mergeCell ref="A61:A62"/>
    <mergeCell ref="A40:A41"/>
    <mergeCell ref="A43:A44"/>
    <mergeCell ref="A48:A49"/>
    <mergeCell ref="A50:A51"/>
    <mergeCell ref="A52:A53"/>
    <mergeCell ref="A46:A47"/>
  </mergeCells>
  <hyperlinks>
    <hyperlink ref="U1" location="'Sommaire&amp;Méthodo'!A1" display="Retour Sommaire" xr:uid="{00000000-0004-0000-0200-000000000000}"/>
  </hyperlinks>
  <pageMargins left="0.74803149606299213" right="0.74803149606299213" top="0.98425196850393704" bottom="0.98425196850393704" header="0.51181102362204722" footer="0.51181102362204722"/>
  <pageSetup paperSize="9" scale="3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A13F-52DE-4561-82D0-A072B18DC7EE}">
  <dimension ref="A1:AA72"/>
  <sheetViews>
    <sheetView showGridLines="0" topLeftCell="A7" zoomScale="98" zoomScaleNormal="98" workbookViewId="0">
      <selection activeCell="F53" sqref="F53:F56"/>
    </sheetView>
  </sheetViews>
  <sheetFormatPr baseColWidth="10" defaultColWidth="11" defaultRowHeight="16"/>
  <cols>
    <col min="1" max="1" width="11.453125" style="248" customWidth="1"/>
    <col min="2" max="2" width="10.453125" style="248" customWidth="1"/>
    <col min="3" max="4" width="11.1796875" style="248" customWidth="1"/>
    <col min="5" max="5" width="10.81640625" style="248" customWidth="1"/>
    <col min="6" max="6" width="13.1796875" style="27" customWidth="1"/>
    <col min="7" max="10" width="11" style="27" customWidth="1"/>
    <col min="11" max="11" width="12" style="27" customWidth="1"/>
    <col min="12" max="13" width="11.453125" style="27" customWidth="1"/>
    <col min="14" max="16384" width="11" style="27"/>
  </cols>
  <sheetData>
    <row r="1" spans="1:27">
      <c r="R1" s="123" t="s">
        <v>109</v>
      </c>
    </row>
    <row r="6" spans="1:27" s="251" customFormat="1" ht="18.5">
      <c r="A6" s="249"/>
      <c r="B6" s="249"/>
      <c r="C6" s="250"/>
      <c r="D6" s="250"/>
      <c r="E6" s="250"/>
    </row>
    <row r="7" spans="1:27" s="251" customFormat="1" ht="18.5">
      <c r="A7" s="249" t="s">
        <v>53</v>
      </c>
      <c r="B7" s="249"/>
      <c r="C7" s="250"/>
      <c r="D7" s="250"/>
      <c r="E7" s="250"/>
    </row>
    <row r="9" spans="1:27" s="252" customFormat="1" ht="18.5">
      <c r="A9" s="306" t="s">
        <v>54</v>
      </c>
      <c r="B9" s="306"/>
      <c r="C9" s="306"/>
      <c r="D9" s="306"/>
      <c r="E9" s="306"/>
      <c r="F9" s="306"/>
      <c r="H9" s="79"/>
    </row>
    <row r="10" spans="1:27" s="252" customFormat="1" ht="12.75" customHeight="1" thickBot="1">
      <c r="A10" s="253"/>
      <c r="B10" s="253"/>
      <c r="C10" s="253"/>
      <c r="D10" s="253"/>
      <c r="E10" s="253"/>
    </row>
    <row r="11" spans="1:27" s="252" customFormat="1" ht="31.5" customHeight="1" thickTop="1" thickBot="1">
      <c r="A11" s="254" t="s">
        <v>67</v>
      </c>
      <c r="B11" s="175" t="s">
        <v>132</v>
      </c>
      <c r="C11" s="176" t="s">
        <v>94</v>
      </c>
      <c r="D11" s="176" t="s">
        <v>133</v>
      </c>
      <c r="E11" s="177" t="s">
        <v>134</v>
      </c>
      <c r="F11" s="255"/>
      <c r="G11" s="255"/>
      <c r="H11" s="255"/>
      <c r="I11" s="255"/>
      <c r="J11" s="255"/>
      <c r="K11" s="255"/>
    </row>
    <row r="12" spans="1:27" s="252" customFormat="1" ht="13" thickTop="1">
      <c r="A12" s="256" t="s">
        <v>55</v>
      </c>
      <c r="B12" s="257">
        <v>238.41756073781295</v>
      </c>
      <c r="C12" s="257">
        <v>219.18181818181819</v>
      </c>
      <c r="D12" s="257">
        <v>196.46</v>
      </c>
      <c r="E12" s="258">
        <f t="shared" ref="E12:E18" si="0">D12/C12-1</f>
        <v>-0.10366652841144752</v>
      </c>
      <c r="F12" s="259"/>
      <c r="G12" s="260"/>
      <c r="H12" s="260"/>
      <c r="I12" s="260"/>
      <c r="J12" s="260"/>
      <c r="K12" s="260"/>
      <c r="L12" s="260"/>
      <c r="M12" s="260"/>
    </row>
    <row r="13" spans="1:27" s="252" customFormat="1" ht="12.5">
      <c r="A13" s="261" t="s">
        <v>56</v>
      </c>
      <c r="B13" s="262">
        <v>238.2852538163591</v>
      </c>
      <c r="C13" s="262">
        <v>208.43000000000004</v>
      </c>
      <c r="D13" s="262">
        <v>195.29</v>
      </c>
      <c r="E13" s="263">
        <f t="shared" si="0"/>
        <v>-6.304274816485167E-2</v>
      </c>
      <c r="F13" s="259"/>
      <c r="G13" s="260"/>
      <c r="H13" s="260"/>
      <c r="I13" s="260"/>
      <c r="J13" s="260"/>
      <c r="K13" s="260"/>
      <c r="L13" s="260"/>
      <c r="M13" s="260"/>
    </row>
    <row r="14" spans="1:27" s="252" customFormat="1" ht="12.5">
      <c r="A14" s="261" t="s">
        <v>57</v>
      </c>
      <c r="B14" s="262">
        <v>242.58406320346324</v>
      </c>
      <c r="C14" s="262">
        <v>214.64380952380955</v>
      </c>
      <c r="D14" s="264">
        <v>188.23</v>
      </c>
      <c r="E14" s="263">
        <f t="shared" si="0"/>
        <v>-0.12305879951725129</v>
      </c>
      <c r="F14" s="259"/>
      <c r="G14" s="260"/>
      <c r="H14" s="260"/>
      <c r="I14" s="260"/>
      <c r="J14" s="260"/>
      <c r="K14" s="260"/>
      <c r="L14" s="260"/>
      <c r="M14" s="260"/>
      <c r="P14" s="265"/>
      <c r="Q14" s="265"/>
      <c r="R14" s="265"/>
      <c r="S14" s="265"/>
      <c r="T14" s="265"/>
      <c r="U14" s="265"/>
      <c r="V14" s="265"/>
      <c r="W14" s="265"/>
      <c r="X14" s="265"/>
      <c r="Y14" s="265"/>
      <c r="Z14" s="265"/>
      <c r="AA14" s="265"/>
    </row>
    <row r="15" spans="1:27" s="252" customFormat="1" ht="12.5">
      <c r="A15" s="261" t="s">
        <v>58</v>
      </c>
      <c r="B15" s="262">
        <v>253.78057759103643</v>
      </c>
      <c r="C15" s="262">
        <v>223.77500000000001</v>
      </c>
      <c r="D15" s="262">
        <v>187.63</v>
      </c>
      <c r="E15" s="263">
        <f t="shared" si="0"/>
        <v>-0.16152385208356612</v>
      </c>
      <c r="F15" s="266"/>
      <c r="G15" s="260"/>
      <c r="H15" s="260"/>
      <c r="I15" s="260"/>
      <c r="J15" s="260"/>
      <c r="K15" s="260"/>
      <c r="L15" s="260"/>
      <c r="M15" s="260"/>
    </row>
    <row r="16" spans="1:27" s="252" customFormat="1" ht="12.5">
      <c r="A16" s="261" t="s">
        <v>59</v>
      </c>
      <c r="B16" s="262">
        <v>252.75763157894738</v>
      </c>
      <c r="C16" s="262">
        <v>217.42500000000001</v>
      </c>
      <c r="D16" s="262">
        <v>189.3</v>
      </c>
      <c r="E16" s="263">
        <f t="shared" si="0"/>
        <v>-0.12935494998275265</v>
      </c>
      <c r="F16" s="259"/>
      <c r="G16" s="260"/>
      <c r="H16" s="260"/>
      <c r="I16" s="260"/>
      <c r="J16" s="260"/>
      <c r="K16" s="260"/>
      <c r="L16" s="260"/>
      <c r="M16" s="260"/>
    </row>
    <row r="17" spans="1:27" s="252" customFormat="1" ht="12.5">
      <c r="A17" s="261" t="s">
        <v>60</v>
      </c>
      <c r="B17" s="262">
        <v>246.96109502262442</v>
      </c>
      <c r="C17" s="262">
        <v>225.55</v>
      </c>
      <c r="D17" s="262">
        <v>185.95</v>
      </c>
      <c r="E17" s="263">
        <f t="shared" si="0"/>
        <v>-0.1755708268676569</v>
      </c>
      <c r="F17" s="266"/>
      <c r="G17" s="260"/>
      <c r="H17" s="260"/>
      <c r="I17" s="260"/>
      <c r="J17" s="260"/>
      <c r="K17" s="260"/>
      <c r="L17" s="260"/>
      <c r="M17" s="260"/>
    </row>
    <row r="18" spans="1:27" s="252" customFormat="1" ht="13" customHeight="1">
      <c r="A18" s="261" t="s">
        <v>61</v>
      </c>
      <c r="B18" s="262">
        <v>244.57358450046686</v>
      </c>
      <c r="C18" s="262">
        <v>224.35888888888891</v>
      </c>
      <c r="D18" s="262">
        <v>187.57</v>
      </c>
      <c r="E18" s="263">
        <f t="shared" si="0"/>
        <v>-0.16397339579938897</v>
      </c>
      <c r="F18" s="266"/>
      <c r="G18" s="260"/>
      <c r="H18" s="260"/>
      <c r="I18" s="260"/>
      <c r="J18" s="260"/>
      <c r="K18" s="260"/>
      <c r="L18" s="260"/>
      <c r="M18" s="260"/>
    </row>
    <row r="19" spans="1:27" s="252" customFormat="1" ht="13" customHeight="1">
      <c r="A19" s="261" t="s">
        <v>62</v>
      </c>
      <c r="B19" s="262">
        <v>240.87298421052628</v>
      </c>
      <c r="C19" s="262">
        <v>224.84299999999993</v>
      </c>
      <c r="D19" s="262"/>
      <c r="E19" s="263"/>
      <c r="F19" s="260"/>
      <c r="G19" s="260"/>
      <c r="H19" s="260"/>
      <c r="I19" s="260"/>
      <c r="J19" s="260"/>
      <c r="K19" s="260"/>
      <c r="L19" s="260"/>
      <c r="M19" s="260"/>
    </row>
    <row r="20" spans="1:27" s="252" customFormat="1" ht="13" customHeight="1">
      <c r="A20" s="261" t="s">
        <v>63</v>
      </c>
      <c r="B20" s="262">
        <v>251.50572408026756</v>
      </c>
      <c r="C20" s="262">
        <v>215.52500000000003</v>
      </c>
      <c r="D20" s="262"/>
      <c r="E20" s="263"/>
      <c r="F20" s="260"/>
      <c r="G20" s="260"/>
      <c r="H20" s="260"/>
      <c r="I20" s="260"/>
      <c r="J20" s="260"/>
      <c r="K20" s="260"/>
      <c r="L20" s="260"/>
      <c r="M20" s="259"/>
    </row>
    <row r="21" spans="1:27" s="252" customFormat="1" ht="13" customHeight="1">
      <c r="A21" s="261" t="s">
        <v>64</v>
      </c>
      <c r="B21" s="262">
        <v>248.99460401002506</v>
      </c>
      <c r="C21" s="262">
        <v>206.25078947368422</v>
      </c>
      <c r="D21" s="262"/>
      <c r="E21" s="263"/>
      <c r="F21" s="260"/>
      <c r="G21" s="260"/>
      <c r="H21" s="260"/>
      <c r="I21" s="260"/>
      <c r="J21" s="260"/>
      <c r="K21" s="260"/>
      <c r="L21" s="260"/>
      <c r="M21" s="260"/>
      <c r="P21" s="267"/>
      <c r="Q21" s="267"/>
      <c r="R21" s="267"/>
      <c r="S21" s="267"/>
      <c r="T21" s="267"/>
      <c r="U21" s="267"/>
      <c r="V21" s="267"/>
      <c r="W21" s="267"/>
      <c r="X21" s="267"/>
      <c r="Y21" s="267"/>
      <c r="Z21" s="267"/>
      <c r="AA21" s="267"/>
    </row>
    <row r="22" spans="1:27" s="252" customFormat="1" ht="13" customHeight="1">
      <c r="A22" s="261" t="s">
        <v>65</v>
      </c>
      <c r="B22" s="262">
        <v>253.65218295739351</v>
      </c>
      <c r="C22" s="262">
        <v>192.38444444444445</v>
      </c>
      <c r="D22" s="262"/>
      <c r="E22" s="263"/>
      <c r="F22" s="259"/>
      <c r="G22" s="260"/>
      <c r="H22" s="260"/>
      <c r="I22" s="260"/>
      <c r="J22" s="260"/>
      <c r="K22" s="260"/>
      <c r="L22" s="260"/>
      <c r="M22" s="260"/>
    </row>
    <row r="23" spans="1:27" s="252" customFormat="1" ht="13" customHeight="1" thickBot="1">
      <c r="A23" s="268" t="s">
        <v>66</v>
      </c>
      <c r="B23" s="269">
        <v>249.53438585825251</v>
      </c>
      <c r="C23" s="269">
        <v>194.76444444444445</v>
      </c>
      <c r="D23" s="269"/>
      <c r="E23" s="269"/>
      <c r="F23" s="260"/>
      <c r="G23" s="260"/>
      <c r="H23" s="260"/>
      <c r="I23" s="260"/>
      <c r="J23" s="260"/>
      <c r="K23" s="260"/>
      <c r="L23" s="260"/>
      <c r="M23" s="260"/>
    </row>
    <row r="24" spans="1:27" ht="16.5" thickTop="1">
      <c r="A24" s="270" t="s">
        <v>95</v>
      </c>
      <c r="B24" s="271"/>
      <c r="C24" s="270"/>
      <c r="D24" s="270"/>
      <c r="E24" s="270"/>
      <c r="F24" s="272"/>
      <c r="G24" s="273"/>
      <c r="H24" s="273"/>
      <c r="I24" s="273"/>
      <c r="J24" s="273"/>
      <c r="K24" s="273"/>
      <c r="P24" s="267"/>
      <c r="Q24" s="274"/>
      <c r="R24" s="267"/>
      <c r="S24" s="267"/>
      <c r="T24" s="267"/>
      <c r="U24" s="267"/>
      <c r="V24" s="267"/>
      <c r="W24" s="267"/>
      <c r="X24" s="267"/>
      <c r="Y24" s="267"/>
      <c r="Z24" s="267"/>
      <c r="AA24" s="267"/>
    </row>
    <row r="25" spans="1:27">
      <c r="A25" s="270"/>
      <c r="B25" s="270"/>
      <c r="C25" s="270"/>
      <c r="D25" s="270"/>
      <c r="E25" s="270"/>
      <c r="F25" s="273"/>
      <c r="G25" s="273" t="s">
        <v>95</v>
      </c>
      <c r="H25" s="273"/>
      <c r="I25" s="273"/>
      <c r="J25" s="273"/>
      <c r="K25" s="273"/>
      <c r="P25" s="267"/>
      <c r="Q25" s="274"/>
    </row>
    <row r="26" spans="1:27" ht="24" customHeight="1">
      <c r="A26" s="270"/>
      <c r="B26" s="270"/>
      <c r="C26" s="270"/>
      <c r="D26" s="270"/>
      <c r="E26" s="270"/>
      <c r="F26" s="273"/>
      <c r="G26" s="273"/>
      <c r="H26" s="273"/>
      <c r="I26" s="273"/>
      <c r="J26" s="273"/>
      <c r="K26" s="273"/>
      <c r="P26" s="267"/>
      <c r="Q26" s="274"/>
    </row>
    <row r="27" spans="1:27" ht="27.65" customHeight="1">
      <c r="A27" s="307" t="s">
        <v>99</v>
      </c>
      <c r="B27" s="307"/>
      <c r="C27" s="307"/>
      <c r="D27" s="307"/>
      <c r="E27" s="307"/>
      <c r="F27" s="307"/>
      <c r="G27" s="273"/>
      <c r="H27" s="273"/>
      <c r="I27" s="273"/>
      <c r="J27" s="273"/>
      <c r="K27" s="273"/>
      <c r="P27" s="267"/>
      <c r="Q27" s="274"/>
    </row>
    <row r="28" spans="1:27" ht="14" thickBot="1">
      <c r="A28" s="271"/>
      <c r="B28" s="271"/>
      <c r="C28" s="271"/>
      <c r="D28" s="271"/>
      <c r="E28" s="271"/>
      <c r="F28" s="273"/>
      <c r="G28" s="273"/>
      <c r="H28" s="273"/>
      <c r="I28" s="273"/>
      <c r="J28" s="273"/>
      <c r="K28" s="273"/>
      <c r="P28" s="267"/>
      <c r="Q28" s="274"/>
    </row>
    <row r="29" spans="1:27" ht="33.5" customHeight="1" thickTop="1" thickBot="1">
      <c r="A29" s="254" t="s">
        <v>67</v>
      </c>
      <c r="B29" s="175" t="s">
        <v>132</v>
      </c>
      <c r="C29" s="176" t="s">
        <v>94</v>
      </c>
      <c r="D29" s="176" t="s">
        <v>133</v>
      </c>
      <c r="E29" s="177" t="s">
        <v>134</v>
      </c>
      <c r="F29" s="273"/>
      <c r="G29" s="273"/>
      <c r="H29" s="273"/>
      <c r="I29" s="273"/>
      <c r="J29" s="273"/>
      <c r="K29" s="273"/>
      <c r="P29" s="267"/>
      <c r="Q29" s="274"/>
    </row>
    <row r="30" spans="1:27" ht="14" thickTop="1">
      <c r="A30" s="256" t="s">
        <v>55</v>
      </c>
      <c r="B30" s="275">
        <v>313.39999999999998</v>
      </c>
      <c r="C30" s="275">
        <v>297.94</v>
      </c>
      <c r="D30" s="275">
        <v>277.5</v>
      </c>
      <c r="E30" s="24">
        <f t="shared" ref="E30:E36" si="1">D30/C30-1</f>
        <v>-6.8604416996710715E-2</v>
      </c>
      <c r="F30" s="45"/>
      <c r="G30" s="273"/>
      <c r="H30" s="273"/>
      <c r="I30" s="273"/>
      <c r="J30" s="273"/>
      <c r="K30" s="273"/>
      <c r="P30" s="267"/>
      <c r="Q30" s="274"/>
    </row>
    <row r="31" spans="1:27" ht="13.5">
      <c r="A31" s="261" t="s">
        <v>56</v>
      </c>
      <c r="B31" s="264">
        <v>341.71</v>
      </c>
      <c r="C31" s="264">
        <v>270</v>
      </c>
      <c r="D31" s="264">
        <v>279.29000000000002</v>
      </c>
      <c r="E31" s="25">
        <f t="shared" si="1"/>
        <v>3.4407407407407442E-2</v>
      </c>
      <c r="F31" s="45"/>
      <c r="G31" s="273"/>
      <c r="H31" s="273"/>
      <c r="I31" s="273"/>
      <c r="J31" s="273"/>
      <c r="K31" s="273"/>
      <c r="P31" s="267"/>
      <c r="Q31" s="274"/>
    </row>
    <row r="32" spans="1:27" ht="13.5">
      <c r="A32" s="261" t="s">
        <v>57</v>
      </c>
      <c r="B32" s="264">
        <v>393.93</v>
      </c>
      <c r="C32" s="264">
        <v>292.67</v>
      </c>
      <c r="D32" s="264">
        <v>270.01</v>
      </c>
      <c r="E32" s="25">
        <f t="shared" si="1"/>
        <v>-7.742508627464384E-2</v>
      </c>
      <c r="F32" s="78"/>
      <c r="G32" s="273"/>
      <c r="H32" s="273"/>
      <c r="I32" s="273"/>
      <c r="J32" s="273"/>
      <c r="K32" s="273"/>
      <c r="P32" s="267"/>
      <c r="Q32" s="274"/>
    </row>
    <row r="33" spans="1:17" ht="13.5">
      <c r="A33" s="261" t="s">
        <v>58</v>
      </c>
      <c r="B33" s="264">
        <v>388.27</v>
      </c>
      <c r="C33" s="264">
        <v>299.23</v>
      </c>
      <c r="D33" s="264">
        <v>253.55</v>
      </c>
      <c r="E33" s="25">
        <f t="shared" si="1"/>
        <v>-0.15265849012465327</v>
      </c>
      <c r="F33" s="276"/>
      <c r="G33" s="273"/>
      <c r="H33" s="273"/>
      <c r="I33" s="273"/>
      <c r="J33" s="273"/>
      <c r="K33" s="273"/>
      <c r="P33" s="267"/>
      <c r="Q33" s="274"/>
    </row>
    <row r="34" spans="1:17" ht="13.5">
      <c r="A34" s="261" t="s">
        <v>59</v>
      </c>
      <c r="B34" s="264">
        <v>387.94</v>
      </c>
      <c r="C34" s="264">
        <v>303.92</v>
      </c>
      <c r="D34" s="264">
        <v>261.5</v>
      </c>
      <c r="E34" s="25">
        <f t="shared" si="1"/>
        <v>-0.13957620426428008</v>
      </c>
      <c r="F34" s="78"/>
      <c r="G34" s="273"/>
      <c r="H34" s="273"/>
      <c r="I34" s="273"/>
      <c r="J34" s="273"/>
      <c r="K34" s="273"/>
      <c r="P34" s="267"/>
      <c r="Q34" s="274"/>
    </row>
    <row r="35" spans="1:17" ht="13.5">
      <c r="A35" s="261" t="s">
        <v>60</v>
      </c>
      <c r="B35" s="264">
        <v>394.62</v>
      </c>
      <c r="C35" s="264">
        <v>297.5</v>
      </c>
      <c r="D35" s="264">
        <v>255.76</v>
      </c>
      <c r="E35" s="25">
        <f t="shared" si="1"/>
        <v>-0.14030252100840335</v>
      </c>
      <c r="F35" s="276"/>
      <c r="G35" s="273"/>
      <c r="H35" s="273"/>
      <c r="I35" s="273"/>
      <c r="J35" s="273"/>
      <c r="K35" s="273"/>
      <c r="P35" s="267"/>
      <c r="Q35" s="274"/>
    </row>
    <row r="36" spans="1:17" ht="13.5">
      <c r="A36" s="261" t="s">
        <v>61</v>
      </c>
      <c r="B36" s="264">
        <v>380.86</v>
      </c>
      <c r="C36" s="264">
        <v>299.56</v>
      </c>
      <c r="D36" s="264">
        <v>248.9</v>
      </c>
      <c r="E36" s="25">
        <f t="shared" si="1"/>
        <v>-0.16911470156229136</v>
      </c>
      <c r="F36" s="276"/>
      <c r="G36" s="273"/>
      <c r="H36" s="273"/>
      <c r="I36" s="273"/>
      <c r="J36" s="273"/>
      <c r="K36" s="273"/>
      <c r="P36" s="267"/>
    </row>
    <row r="37" spans="1:17" ht="13.5">
      <c r="A37" s="261" t="s">
        <v>62</v>
      </c>
      <c r="B37" s="264">
        <v>343.04</v>
      </c>
      <c r="C37" s="264">
        <v>302.64</v>
      </c>
      <c r="D37" s="264"/>
      <c r="E37" s="25"/>
      <c r="F37" s="277"/>
      <c r="G37" s="273"/>
      <c r="H37" s="273"/>
      <c r="I37" s="273"/>
      <c r="J37" s="273"/>
      <c r="K37" s="273"/>
    </row>
    <row r="38" spans="1:17" ht="13.5">
      <c r="A38" s="261" t="s">
        <v>63</v>
      </c>
      <c r="B38" s="264">
        <v>371.03</v>
      </c>
      <c r="C38" s="264">
        <v>303.32</v>
      </c>
      <c r="D38" s="264"/>
      <c r="E38" s="25"/>
      <c r="F38" s="277"/>
      <c r="G38" s="273"/>
      <c r="H38" s="273"/>
      <c r="I38" s="273"/>
      <c r="J38" s="273"/>
      <c r="K38" s="273"/>
    </row>
    <row r="39" spans="1:17" ht="13.5">
      <c r="A39" s="261" t="s">
        <v>64</v>
      </c>
      <c r="B39" s="264">
        <v>353.51</v>
      </c>
      <c r="C39" s="264">
        <v>293.25</v>
      </c>
      <c r="D39" s="264"/>
      <c r="E39" s="25"/>
      <c r="F39" s="78"/>
      <c r="G39" s="273"/>
      <c r="H39" s="273"/>
      <c r="I39" s="273"/>
      <c r="J39" s="273"/>
      <c r="K39" s="273"/>
    </row>
    <row r="40" spans="1:17" ht="13.5">
      <c r="A40" s="261" t="s">
        <v>65</v>
      </c>
      <c r="B40" s="264">
        <v>328.58</v>
      </c>
      <c r="C40" s="264"/>
      <c r="D40" s="264"/>
      <c r="E40" s="25"/>
      <c r="F40" s="45"/>
      <c r="G40" s="273"/>
      <c r="H40" s="273"/>
      <c r="I40" s="273"/>
      <c r="J40" s="273"/>
      <c r="K40" s="273"/>
    </row>
    <row r="41" spans="1:17" ht="14" thickBot="1">
      <c r="A41" s="268" t="s">
        <v>66</v>
      </c>
      <c r="B41" s="278">
        <v>400.37</v>
      </c>
      <c r="C41" s="278">
        <v>286.3</v>
      </c>
      <c r="D41" s="278"/>
      <c r="E41" s="26"/>
      <c r="F41" s="277"/>
      <c r="G41" s="273"/>
      <c r="H41" s="273"/>
      <c r="I41" s="273"/>
      <c r="J41" s="273"/>
      <c r="K41" s="273"/>
    </row>
    <row r="42" spans="1:17" ht="16.5" thickTop="1">
      <c r="A42" s="270" t="s">
        <v>95</v>
      </c>
      <c r="B42" s="270"/>
      <c r="C42" s="270"/>
      <c r="D42" s="270"/>
      <c r="E42" s="270"/>
      <c r="F42" s="273"/>
      <c r="G42" s="273" t="s">
        <v>95</v>
      </c>
      <c r="H42" s="273"/>
      <c r="I42" s="273"/>
      <c r="J42" s="273"/>
      <c r="K42" s="273"/>
    </row>
    <row r="43" spans="1:17">
      <c r="A43" s="270"/>
      <c r="B43" s="279"/>
      <c r="C43" s="279"/>
      <c r="D43" s="279"/>
      <c r="E43" s="270"/>
      <c r="F43" s="273"/>
      <c r="G43" s="273"/>
      <c r="H43" s="273"/>
      <c r="I43" s="273"/>
      <c r="J43" s="273"/>
      <c r="K43" s="273"/>
    </row>
    <row r="44" spans="1:17" ht="15.75" customHeight="1">
      <c r="A44" s="270"/>
      <c r="B44" s="270"/>
      <c r="C44" s="280"/>
      <c r="D44" s="280"/>
      <c r="E44" s="280"/>
      <c r="F44" s="281"/>
      <c r="G44" s="281"/>
      <c r="H44" s="281"/>
      <c r="I44" s="281"/>
      <c r="J44" s="281"/>
      <c r="K44" s="281"/>
      <c r="L44" s="282"/>
      <c r="M44" s="282"/>
    </row>
    <row r="45" spans="1:17" s="252" customFormat="1" ht="18.5">
      <c r="A45" s="307" t="s">
        <v>68</v>
      </c>
      <c r="B45" s="307"/>
      <c r="C45" s="307"/>
      <c r="D45" s="307"/>
      <c r="E45" s="307"/>
      <c r="F45" s="307"/>
      <c r="G45" s="255"/>
      <c r="H45" s="255"/>
      <c r="I45" s="255"/>
      <c r="J45" s="255"/>
      <c r="K45" s="281"/>
      <c r="L45" s="283"/>
    </row>
    <row r="46" spans="1:17" s="252" customFormat="1" ht="12.75" customHeight="1" thickBot="1">
      <c r="A46" s="271"/>
      <c r="B46" s="271"/>
      <c r="C46" s="271"/>
      <c r="D46" s="271"/>
      <c r="E46" s="271"/>
      <c r="F46" s="308"/>
      <c r="G46" s="308"/>
      <c r="H46" s="308"/>
      <c r="I46" s="308"/>
      <c r="J46" s="308"/>
      <c r="K46" s="308"/>
      <c r="L46" s="284"/>
      <c r="M46" s="284"/>
    </row>
    <row r="47" spans="1:17" s="252" customFormat="1" ht="32.5" customHeight="1" thickTop="1" thickBot="1">
      <c r="A47" s="254" t="s">
        <v>69</v>
      </c>
      <c r="B47" s="175" t="s">
        <v>132</v>
      </c>
      <c r="C47" s="176" t="s">
        <v>94</v>
      </c>
      <c r="D47" s="176" t="s">
        <v>133</v>
      </c>
      <c r="E47" s="177" t="s">
        <v>134</v>
      </c>
      <c r="F47" s="255"/>
      <c r="G47" s="255"/>
      <c r="H47" s="255"/>
      <c r="I47" s="255"/>
      <c r="J47" s="255"/>
      <c r="K47" s="255"/>
    </row>
    <row r="48" spans="1:17" s="252" customFormat="1" ht="13" thickTop="1">
      <c r="A48" s="285" t="s">
        <v>55</v>
      </c>
      <c r="B48" s="286">
        <v>224.07</v>
      </c>
      <c r="C48" s="286">
        <v>211.89</v>
      </c>
      <c r="D48" s="286">
        <v>197.15</v>
      </c>
      <c r="E48" s="20">
        <f t="shared" ref="E48:E54" si="2">D48/C48-1</f>
        <v>-6.9564396620888092E-2</v>
      </c>
      <c r="F48" s="255"/>
      <c r="G48" s="255"/>
      <c r="H48" s="255"/>
      <c r="I48" s="255"/>
      <c r="J48" s="255"/>
      <c r="K48" s="255"/>
    </row>
    <row r="49" spans="1:11" s="252" customFormat="1" ht="12.5">
      <c r="A49" s="287" t="s">
        <v>56</v>
      </c>
      <c r="B49" s="288">
        <v>248.01</v>
      </c>
      <c r="C49" s="288">
        <v>204.28</v>
      </c>
      <c r="D49" s="288">
        <v>194.9</v>
      </c>
      <c r="E49" s="21">
        <f t="shared" si="2"/>
        <v>-4.5917368317994867E-2</v>
      </c>
      <c r="F49" s="44"/>
      <c r="G49" s="255"/>
      <c r="H49" s="255"/>
      <c r="I49" s="255"/>
      <c r="J49" s="255"/>
      <c r="K49" s="255"/>
    </row>
    <row r="50" spans="1:11" s="252" customFormat="1" ht="12.5">
      <c r="A50" s="287" t="s">
        <v>57</v>
      </c>
      <c r="B50" s="288">
        <v>229.89</v>
      </c>
      <c r="C50" s="288">
        <v>205.76</v>
      </c>
      <c r="D50" s="288">
        <v>190.59</v>
      </c>
      <c r="E50" s="21">
        <f t="shared" si="2"/>
        <v>-7.372667185069981E-2</v>
      </c>
      <c r="F50" s="44"/>
      <c r="G50" s="255"/>
      <c r="H50" s="255"/>
      <c r="I50" s="255"/>
      <c r="J50" s="255"/>
      <c r="K50" s="255"/>
    </row>
    <row r="51" spans="1:11" s="252" customFormat="1" ht="13.5">
      <c r="A51" s="287" t="s">
        <v>58</v>
      </c>
      <c r="B51" s="288">
        <v>231.49</v>
      </c>
      <c r="C51" s="288">
        <v>213.61</v>
      </c>
      <c r="D51" s="288">
        <v>187.62</v>
      </c>
      <c r="E51" s="21">
        <f t="shared" si="2"/>
        <v>-0.12167033378587144</v>
      </c>
      <c r="F51" s="289"/>
      <c r="G51" s="255"/>
      <c r="H51" s="255"/>
      <c r="I51" s="255"/>
      <c r="J51" s="255"/>
      <c r="K51" s="255"/>
    </row>
    <row r="52" spans="1:11" s="252" customFormat="1" ht="13.5">
      <c r="A52" s="287" t="s">
        <v>59</v>
      </c>
      <c r="B52" s="288">
        <v>236.91</v>
      </c>
      <c r="C52" s="288">
        <v>207.32</v>
      </c>
      <c r="D52" s="288">
        <v>190.89</v>
      </c>
      <c r="E52" s="21">
        <f t="shared" si="2"/>
        <v>-7.9249469419255258E-2</v>
      </c>
      <c r="F52" s="45"/>
      <c r="G52" s="255"/>
      <c r="H52" s="255"/>
      <c r="I52" s="255"/>
      <c r="J52" s="255"/>
      <c r="K52" s="255"/>
    </row>
    <row r="53" spans="1:11" s="252" customFormat="1" ht="13.5">
      <c r="A53" s="287" t="s">
        <v>60</v>
      </c>
      <c r="B53" s="288">
        <v>231.23</v>
      </c>
      <c r="C53" s="288">
        <v>206.61</v>
      </c>
      <c r="D53" s="288">
        <v>189.76</v>
      </c>
      <c r="E53" s="21">
        <f t="shared" si="2"/>
        <v>-8.1554619815110696E-2</v>
      </c>
      <c r="F53" s="289"/>
      <c r="G53" s="255"/>
      <c r="H53" s="255"/>
      <c r="I53" s="255"/>
      <c r="J53" s="255"/>
      <c r="K53" s="255"/>
    </row>
    <row r="54" spans="1:11" s="252" customFormat="1" ht="13" customHeight="1">
      <c r="A54" s="287" t="s">
        <v>61</v>
      </c>
      <c r="B54" s="288">
        <v>233.79</v>
      </c>
      <c r="C54" s="288">
        <v>213.9</v>
      </c>
      <c r="D54" s="288">
        <v>194.38</v>
      </c>
      <c r="E54" s="21">
        <f t="shared" si="2"/>
        <v>-9.1257597007947666E-2</v>
      </c>
      <c r="F54" s="309"/>
      <c r="G54" s="255"/>
      <c r="H54" s="255"/>
      <c r="I54" s="255"/>
      <c r="J54" s="255"/>
      <c r="K54" s="255"/>
    </row>
    <row r="55" spans="1:11" s="252" customFormat="1" ht="13" customHeight="1">
      <c r="A55" s="287" t="s">
        <v>62</v>
      </c>
      <c r="B55" s="288">
        <v>234.73</v>
      </c>
      <c r="C55" s="288">
        <v>214.91</v>
      </c>
      <c r="D55" s="288"/>
      <c r="E55" s="21"/>
      <c r="F55" s="309"/>
      <c r="G55" s="255"/>
      <c r="H55" s="255"/>
      <c r="I55" s="255"/>
      <c r="J55" s="255"/>
      <c r="K55" s="255"/>
    </row>
    <row r="56" spans="1:11" s="252" customFormat="1" ht="13" customHeight="1">
      <c r="A56" s="287" t="s">
        <v>63</v>
      </c>
      <c r="B56" s="288">
        <v>248.26</v>
      </c>
      <c r="C56" s="288">
        <v>209.07</v>
      </c>
      <c r="D56" s="288"/>
      <c r="E56" s="21"/>
      <c r="F56" s="255"/>
      <c r="G56" s="255"/>
      <c r="H56" s="255"/>
      <c r="I56" s="255"/>
      <c r="J56" s="255"/>
      <c r="K56" s="255"/>
    </row>
    <row r="57" spans="1:11" s="252" customFormat="1" ht="13" customHeight="1">
      <c r="A57" s="287" t="s">
        <v>64</v>
      </c>
      <c r="B57" s="288">
        <v>245.11</v>
      </c>
      <c r="C57" s="288">
        <v>203.54</v>
      </c>
      <c r="D57" s="288"/>
      <c r="E57" s="21"/>
      <c r="F57" s="255"/>
      <c r="G57" s="255"/>
      <c r="H57" s="255"/>
      <c r="I57" s="255"/>
      <c r="J57" s="255"/>
      <c r="K57" s="255"/>
    </row>
    <row r="58" spans="1:11" s="252" customFormat="1" ht="13" customHeight="1">
      <c r="A58" s="287" t="s">
        <v>65</v>
      </c>
      <c r="B58" s="288">
        <v>246.66</v>
      </c>
      <c r="C58" s="288">
        <v>194.41</v>
      </c>
      <c r="D58" s="288"/>
      <c r="E58" s="21"/>
      <c r="F58" s="255"/>
      <c r="G58" s="255"/>
      <c r="H58" s="255"/>
      <c r="I58" s="255"/>
      <c r="J58" s="255"/>
      <c r="K58" s="255"/>
    </row>
    <row r="59" spans="1:11" s="252" customFormat="1" ht="13" customHeight="1" thickBot="1">
      <c r="A59" s="290" t="s">
        <v>66</v>
      </c>
      <c r="B59" s="291">
        <v>225.3</v>
      </c>
      <c r="C59" s="291">
        <v>187.85</v>
      </c>
      <c r="D59" s="291"/>
      <c r="E59" s="22"/>
      <c r="F59" s="77"/>
      <c r="G59" s="255"/>
      <c r="H59" s="255"/>
      <c r="I59" s="273"/>
      <c r="J59" s="255"/>
      <c r="K59" s="255"/>
    </row>
    <row r="60" spans="1:11" ht="16.5" thickTop="1">
      <c r="A60" s="270" t="s">
        <v>95</v>
      </c>
      <c r="B60" s="271"/>
      <c r="C60" s="270"/>
      <c r="D60" s="270"/>
      <c r="E60" s="270"/>
      <c r="F60" s="78"/>
      <c r="H60" s="273"/>
      <c r="I60" s="273"/>
      <c r="J60" s="273"/>
      <c r="K60" s="273"/>
    </row>
    <row r="61" spans="1:11">
      <c r="A61" s="270"/>
      <c r="B61" s="270"/>
      <c r="C61" s="270"/>
      <c r="D61" s="270"/>
      <c r="E61" s="270"/>
      <c r="F61" s="273"/>
      <c r="G61" s="273" t="s">
        <v>95</v>
      </c>
      <c r="H61" s="273"/>
      <c r="I61" s="273"/>
      <c r="J61" s="273"/>
      <c r="K61" s="273"/>
    </row>
    <row r="62" spans="1:11">
      <c r="A62" s="270"/>
      <c r="B62" s="270"/>
      <c r="C62" s="270"/>
      <c r="D62" s="270"/>
      <c r="E62" s="270"/>
      <c r="F62" s="273"/>
      <c r="G62" s="273"/>
      <c r="H62" s="273"/>
      <c r="I62" s="273"/>
      <c r="J62" s="273"/>
      <c r="K62" s="273"/>
    </row>
    <row r="63" spans="1:11">
      <c r="A63" s="270"/>
      <c r="B63" s="270"/>
      <c r="C63" s="270"/>
      <c r="D63" s="270"/>
      <c r="E63" s="270"/>
      <c r="F63" s="273"/>
      <c r="G63" s="273"/>
      <c r="H63" s="273"/>
      <c r="I63" s="273"/>
      <c r="J63" s="273"/>
      <c r="K63" s="273"/>
    </row>
    <row r="64" spans="1:11">
      <c r="A64" s="270"/>
      <c r="B64" s="270"/>
      <c r="C64" s="270"/>
      <c r="D64" s="270"/>
      <c r="E64" s="270"/>
      <c r="F64" s="273"/>
      <c r="G64" s="273"/>
      <c r="H64" s="273"/>
      <c r="I64" s="273"/>
      <c r="J64" s="273"/>
      <c r="K64" s="273"/>
    </row>
    <row r="65" spans="1:11">
      <c r="A65" s="270"/>
      <c r="B65" s="270"/>
      <c r="C65" s="270"/>
      <c r="D65" s="270"/>
      <c r="E65" s="270"/>
      <c r="F65" s="273"/>
      <c r="G65" s="273"/>
      <c r="H65" s="273"/>
      <c r="I65" s="273"/>
      <c r="J65" s="273"/>
      <c r="K65" s="273"/>
    </row>
    <row r="66" spans="1:11">
      <c r="A66" s="270"/>
      <c r="B66" s="270"/>
      <c r="C66" s="270"/>
      <c r="D66" s="270"/>
      <c r="E66" s="270"/>
      <c r="F66" s="273"/>
      <c r="G66" s="273"/>
      <c r="H66" s="273"/>
      <c r="I66" s="273"/>
      <c r="J66" s="273"/>
      <c r="K66" s="273"/>
    </row>
    <row r="67" spans="1:11">
      <c r="A67" s="270"/>
      <c r="B67" s="270"/>
      <c r="C67" s="270"/>
      <c r="D67" s="270"/>
      <c r="E67" s="270"/>
      <c r="F67" s="273"/>
      <c r="G67" s="273"/>
      <c r="H67" s="273"/>
      <c r="I67" s="273"/>
      <c r="J67" s="273"/>
      <c r="K67" s="273"/>
    </row>
    <row r="68" spans="1:11">
      <c r="A68" s="270"/>
      <c r="B68" s="270"/>
      <c r="C68" s="270"/>
      <c r="D68" s="270"/>
      <c r="E68" s="270"/>
      <c r="F68" s="273"/>
      <c r="G68" s="273"/>
      <c r="H68" s="273"/>
      <c r="I68" s="273"/>
      <c r="J68" s="273"/>
      <c r="K68" s="273"/>
    </row>
    <row r="69" spans="1:11">
      <c r="A69" s="270"/>
      <c r="B69" s="270"/>
      <c r="C69" s="270"/>
      <c r="D69" s="270"/>
      <c r="E69" s="270"/>
      <c r="F69" s="273"/>
      <c r="G69" s="273"/>
      <c r="H69" s="273"/>
      <c r="I69" s="273"/>
      <c r="J69" s="273"/>
      <c r="K69" s="273"/>
    </row>
    <row r="70" spans="1:11">
      <c r="A70" s="270"/>
      <c r="B70" s="270"/>
      <c r="C70" s="270"/>
      <c r="D70" s="270"/>
      <c r="E70" s="270"/>
      <c r="F70" s="273"/>
      <c r="G70" s="273"/>
      <c r="H70" s="273"/>
      <c r="I70" s="273"/>
      <c r="J70" s="273"/>
      <c r="K70" s="273"/>
    </row>
    <row r="71" spans="1:11">
      <c r="A71" s="270"/>
      <c r="B71" s="270"/>
      <c r="C71" s="270"/>
      <c r="D71" s="270"/>
      <c r="E71" s="270"/>
      <c r="F71" s="273"/>
      <c r="G71" s="273"/>
      <c r="H71" s="273"/>
      <c r="I71" s="273"/>
      <c r="J71" s="273"/>
      <c r="K71" s="273"/>
    </row>
    <row r="72" spans="1:11">
      <c r="A72" s="270"/>
      <c r="B72" s="270"/>
      <c r="C72" s="270"/>
      <c r="D72" s="270"/>
      <c r="E72" s="270"/>
      <c r="F72" s="273"/>
      <c r="G72" s="273"/>
      <c r="H72" s="273"/>
      <c r="I72" s="273"/>
      <c r="J72" s="273"/>
      <c r="K72" s="273"/>
    </row>
  </sheetData>
  <sheetProtection selectLockedCells="1" selectUnlockedCells="1"/>
  <mergeCells count="4">
    <mergeCell ref="A9:F9"/>
    <mergeCell ref="A27:F27"/>
    <mergeCell ref="A45:F45"/>
    <mergeCell ref="F46:K46"/>
  </mergeCells>
  <hyperlinks>
    <hyperlink ref="R1" location="'Sommaire&amp;Méthodo'!A1" display="Retour Sommaire" xr:uid="{6B2E3668-C276-4F32-90E9-6B78739A8254}"/>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88602-C87B-4DAC-AF09-0D2C13E7EE59}">
  <dimension ref="A1:Y39"/>
  <sheetViews>
    <sheetView showGridLines="0" topLeftCell="A10" zoomScale="115" zoomScaleNormal="115" workbookViewId="0">
      <selection activeCell="F31" sqref="F31:F38"/>
    </sheetView>
  </sheetViews>
  <sheetFormatPr baseColWidth="10" defaultColWidth="11.54296875" defaultRowHeight="16"/>
  <cols>
    <col min="1" max="5" width="11.54296875" style="37"/>
    <col min="6" max="16384" width="11.54296875" style="23"/>
  </cols>
  <sheetData>
    <row r="1" spans="1:18" s="27" customFormat="1">
      <c r="A1" s="248"/>
      <c r="B1" s="248"/>
      <c r="C1" s="248"/>
      <c r="D1" s="248"/>
      <c r="E1" s="248"/>
      <c r="R1" s="123" t="s">
        <v>109</v>
      </c>
    </row>
    <row r="2" spans="1:18" s="27" customFormat="1">
      <c r="A2" s="248"/>
      <c r="B2" s="248"/>
      <c r="C2" s="248"/>
      <c r="D2" s="248"/>
      <c r="E2" s="248"/>
    </row>
    <row r="3" spans="1:18" s="27" customFormat="1">
      <c r="A3" s="248"/>
      <c r="B3" s="248"/>
      <c r="C3" s="248"/>
      <c r="D3" s="248"/>
      <c r="E3" s="248"/>
    </row>
    <row r="4" spans="1:18" s="27" customFormat="1">
      <c r="A4" s="248"/>
      <c r="B4" s="248"/>
      <c r="C4" s="248"/>
      <c r="D4" s="248"/>
      <c r="E4" s="248"/>
    </row>
    <row r="5" spans="1:18" s="27" customFormat="1">
      <c r="A5" s="248"/>
      <c r="B5" s="248"/>
      <c r="C5" s="248"/>
      <c r="D5" s="248"/>
      <c r="E5" s="248"/>
    </row>
    <row r="6" spans="1:18" s="251" customFormat="1" ht="18.5">
      <c r="A6" s="249"/>
      <c r="B6" s="249"/>
      <c r="C6" s="250"/>
      <c r="D6" s="250"/>
      <c r="E6" s="250"/>
    </row>
    <row r="7" spans="1:18" ht="17.5">
      <c r="A7" s="294" t="s">
        <v>70</v>
      </c>
      <c r="B7" s="36"/>
      <c r="C7" s="36"/>
      <c r="D7" s="36"/>
      <c r="E7" s="36"/>
    </row>
    <row r="8" spans="1:18" ht="16.5" thickBot="1">
      <c r="A8" s="36"/>
      <c r="B8" s="36"/>
      <c r="C8" s="36"/>
      <c r="D8" s="36"/>
      <c r="E8" s="36"/>
    </row>
    <row r="9" spans="1:18" ht="24.5" customHeight="1" thickTop="1" thickBot="1">
      <c r="A9" s="254" t="s">
        <v>69</v>
      </c>
      <c r="B9" s="175" t="s">
        <v>132</v>
      </c>
      <c r="C9" s="176" t="s">
        <v>94</v>
      </c>
      <c r="D9" s="176" t="s">
        <v>133</v>
      </c>
      <c r="E9" s="177" t="s">
        <v>134</v>
      </c>
    </row>
    <row r="10" spans="1:18" ht="14" thickTop="1">
      <c r="A10" s="285" t="s">
        <v>73</v>
      </c>
      <c r="B10" s="286">
        <v>502.30833333333339</v>
      </c>
      <c r="C10" s="286">
        <v>479</v>
      </c>
      <c r="D10" s="286">
        <v>468.06</v>
      </c>
      <c r="E10" s="20">
        <f t="shared" ref="E10:E16" si="0">D10/C10-1</f>
        <v>-2.2839248434238013E-2</v>
      </c>
      <c r="F10" s="72"/>
    </row>
    <row r="11" spans="1:18" ht="13.5">
      <c r="A11" s="287" t="s">
        <v>56</v>
      </c>
      <c r="B11" s="288">
        <v>496.23333333333341</v>
      </c>
      <c r="C11" s="288">
        <v>461.5</v>
      </c>
      <c r="D11" s="288">
        <v>464.67</v>
      </c>
      <c r="E11" s="21">
        <f t="shared" si="0"/>
        <v>6.8689057421451594E-3</v>
      </c>
      <c r="F11" s="72"/>
      <c r="G11" s="293"/>
      <c r="H11" s="293"/>
      <c r="I11" s="293"/>
      <c r="J11" s="293"/>
      <c r="K11" s="293"/>
      <c r="L11" s="293"/>
      <c r="M11" s="293"/>
      <c r="N11" s="293"/>
      <c r="O11" s="293"/>
      <c r="P11" s="293"/>
      <c r="Q11" s="293"/>
    </row>
    <row r="12" spans="1:18" ht="13.5">
      <c r="A12" s="287" t="s">
        <v>57</v>
      </c>
      <c r="B12" s="288">
        <v>503.12749999999994</v>
      </c>
      <c r="C12" s="288">
        <v>469.81</v>
      </c>
      <c r="D12" s="288">
        <v>461.25</v>
      </c>
      <c r="E12" s="21">
        <f t="shared" si="0"/>
        <v>-1.8220131542538431E-2</v>
      </c>
      <c r="F12" s="72"/>
    </row>
    <row r="13" spans="1:18" ht="13.5">
      <c r="A13" s="287" t="s">
        <v>58</v>
      </c>
      <c r="B13" s="288">
        <v>524.33999999999992</v>
      </c>
      <c r="C13" s="288">
        <v>498.2</v>
      </c>
      <c r="D13" s="288">
        <v>463.8</v>
      </c>
      <c r="E13" s="21">
        <f t="shared" si="0"/>
        <v>-6.904857486953031E-2</v>
      </c>
      <c r="F13" s="46"/>
    </row>
    <row r="14" spans="1:18" ht="13.5">
      <c r="A14" s="287" t="s">
        <v>59</v>
      </c>
      <c r="B14" s="288">
        <v>536.98333333333335</v>
      </c>
      <c r="C14" s="288">
        <v>520.38</v>
      </c>
      <c r="D14" s="288">
        <v>474.88</v>
      </c>
      <c r="E14" s="21">
        <f t="shared" si="0"/>
        <v>-8.7436104385256952E-2</v>
      </c>
      <c r="F14" s="46"/>
    </row>
    <row r="15" spans="1:18" ht="13.5">
      <c r="A15" s="287" t="s">
        <v>60</v>
      </c>
      <c r="B15" s="288">
        <v>523.6</v>
      </c>
      <c r="C15" s="288">
        <v>522.33333333333337</v>
      </c>
      <c r="D15" s="288">
        <v>464.33</v>
      </c>
      <c r="E15" s="21">
        <f t="shared" si="0"/>
        <v>-0.11104658583280158</v>
      </c>
      <c r="F15" s="46"/>
    </row>
    <row r="16" spans="1:18" ht="13.5">
      <c r="A16" s="287" t="s">
        <v>61</v>
      </c>
      <c r="B16" s="288">
        <v>534.125</v>
      </c>
      <c r="C16" s="288">
        <v>525.625</v>
      </c>
      <c r="D16" s="288">
        <v>459</v>
      </c>
      <c r="E16" s="21">
        <f t="shared" si="0"/>
        <v>-0.12675386444708681</v>
      </c>
    </row>
    <row r="17" spans="1:25" ht="13.5">
      <c r="A17" s="287" t="s">
        <v>62</v>
      </c>
      <c r="B17" s="288">
        <v>533.91999999999996</v>
      </c>
      <c r="C17" s="288">
        <v>523.25</v>
      </c>
      <c r="D17" s="288"/>
      <c r="E17" s="21"/>
      <c r="F17" s="46"/>
    </row>
    <row r="18" spans="1:25" ht="13.5">
      <c r="A18" s="287" t="s">
        <v>63</v>
      </c>
      <c r="B18" s="288">
        <v>564.61</v>
      </c>
      <c r="C18" s="288">
        <v>493.75</v>
      </c>
      <c r="D18" s="288"/>
      <c r="E18" s="21"/>
    </row>
    <row r="19" spans="1:25" ht="13.5">
      <c r="A19" s="287" t="s">
        <v>64</v>
      </c>
      <c r="B19" s="288">
        <v>575.15</v>
      </c>
      <c r="C19" s="288">
        <v>493.875</v>
      </c>
      <c r="D19" s="288"/>
      <c r="E19" s="21"/>
    </row>
    <row r="20" spans="1:25" ht="13.5">
      <c r="A20" s="287" t="s">
        <v>65</v>
      </c>
      <c r="B20" s="288">
        <v>549.03333333333342</v>
      </c>
      <c r="C20" s="288">
        <v>483</v>
      </c>
      <c r="D20" s="288"/>
      <c r="E20" s="21"/>
      <c r="F20" s="46"/>
    </row>
    <row r="21" spans="1:25" ht="14" thickBot="1">
      <c r="A21" s="290" t="s">
        <v>66</v>
      </c>
      <c r="B21" s="291">
        <v>524.39833333333331</v>
      </c>
      <c r="C21" s="291">
        <v>475.63</v>
      </c>
      <c r="D21" s="291"/>
      <c r="E21" s="22"/>
      <c r="F21" s="46"/>
    </row>
    <row r="22" spans="1:25" ht="16.5" thickTop="1">
      <c r="A22" s="36" t="s">
        <v>96</v>
      </c>
      <c r="B22" s="295"/>
      <c r="C22" s="36"/>
      <c r="D22" s="36"/>
      <c r="E22" s="36"/>
      <c r="G22" s="36" t="s">
        <v>96</v>
      </c>
    </row>
    <row r="23" spans="1:25">
      <c r="A23" s="36"/>
      <c r="B23" s="36"/>
      <c r="C23" s="36"/>
      <c r="D23" s="36"/>
      <c r="E23" s="36"/>
    </row>
    <row r="24" spans="1:25" ht="17.5">
      <c r="A24" s="294" t="s">
        <v>71</v>
      </c>
      <c r="B24" s="36"/>
      <c r="C24" s="36"/>
      <c r="D24" s="36"/>
      <c r="E24" s="36"/>
    </row>
    <row r="25" spans="1:25" ht="32.15" customHeight="1" thickBot="1">
      <c r="A25" s="36"/>
      <c r="B25" s="36"/>
      <c r="C25" s="36"/>
      <c r="D25" s="36"/>
      <c r="E25" s="36"/>
    </row>
    <row r="26" spans="1:25" ht="24.5" customHeight="1" thickTop="1" thickBot="1">
      <c r="A26" s="254" t="s">
        <v>69</v>
      </c>
      <c r="B26" s="175" t="s">
        <v>132</v>
      </c>
      <c r="C26" s="176" t="s">
        <v>94</v>
      </c>
      <c r="D26" s="176" t="s">
        <v>133</v>
      </c>
      <c r="E26" s="177" t="s">
        <v>134</v>
      </c>
      <c r="N26" s="292"/>
      <c r="O26" s="292"/>
      <c r="P26" s="292"/>
      <c r="Q26" s="292"/>
      <c r="R26" s="292"/>
      <c r="S26" s="292"/>
      <c r="T26" s="292"/>
      <c r="U26" s="292"/>
      <c r="V26" s="292"/>
      <c r="W26" s="292"/>
      <c r="X26" s="292"/>
      <c r="Y26" s="292"/>
    </row>
    <row r="27" spans="1:25" ht="14" thickTop="1">
      <c r="A27" s="285" t="s">
        <v>73</v>
      </c>
      <c r="B27" s="286">
        <v>469.625</v>
      </c>
      <c r="C27" s="286">
        <v>448.13</v>
      </c>
      <c r="D27" s="286">
        <v>457.5</v>
      </c>
      <c r="E27" s="20">
        <f>D27/C27-1</f>
        <v>2.0909111195412056E-2</v>
      </c>
      <c r="F27" s="73"/>
      <c r="G27" s="293"/>
      <c r="H27" s="293"/>
      <c r="I27" s="293"/>
      <c r="J27" s="293"/>
      <c r="K27" s="293"/>
      <c r="L27" s="293"/>
      <c r="M27" s="293"/>
      <c r="N27" s="293"/>
      <c r="O27" s="293"/>
      <c r="P27" s="293"/>
      <c r="Q27" s="293"/>
    </row>
    <row r="28" spans="1:25" ht="13.5">
      <c r="A28" s="287" t="s">
        <v>56</v>
      </c>
      <c r="B28" s="288">
        <v>479.16666666666669</v>
      </c>
      <c r="C28" s="288">
        <v>464.17</v>
      </c>
      <c r="D28" s="288">
        <v>480</v>
      </c>
      <c r="E28" s="21">
        <f>D28/C28-1</f>
        <v>3.4103884352715497E-2</v>
      </c>
      <c r="F28" s="73"/>
      <c r="G28" s="293"/>
      <c r="H28" s="293"/>
      <c r="I28" s="293"/>
      <c r="J28" s="293"/>
      <c r="K28" s="293"/>
      <c r="L28" s="293"/>
      <c r="M28" s="293"/>
      <c r="N28" s="292"/>
      <c r="O28" s="293"/>
      <c r="P28" s="293"/>
      <c r="Q28" s="293"/>
    </row>
    <row r="29" spans="1:25" ht="13.5">
      <c r="A29" s="287" t="s">
        <v>57</v>
      </c>
      <c r="B29" s="288">
        <v>476.97500000000002</v>
      </c>
      <c r="C29" s="288">
        <v>467.5</v>
      </c>
      <c r="D29" s="288">
        <v>488.75</v>
      </c>
      <c r="E29" s="21">
        <f>D29/C29-1</f>
        <v>4.5454545454545414E-2</v>
      </c>
      <c r="F29" s="73"/>
      <c r="N29" s="292"/>
    </row>
    <row r="30" spans="1:25" ht="13.5">
      <c r="A30" s="287" t="s">
        <v>58</v>
      </c>
      <c r="B30" s="288">
        <v>519.02499999999998</v>
      </c>
      <c r="C30" s="288">
        <v>536.25</v>
      </c>
      <c r="D30" s="288">
        <v>500</v>
      </c>
      <c r="E30" s="21">
        <f>D30/C30-1</f>
        <v>-6.7599067599067642E-2</v>
      </c>
      <c r="N30" s="292"/>
    </row>
    <row r="31" spans="1:25" ht="13.5">
      <c r="A31" s="287" t="s">
        <v>59</v>
      </c>
      <c r="B31" s="288">
        <v>533.33333333333326</v>
      </c>
      <c r="C31" s="288">
        <v>553.75</v>
      </c>
      <c r="D31" s="288">
        <v>553.33000000000004</v>
      </c>
      <c r="E31" s="21">
        <f>D31/C31-1</f>
        <v>-7.5846501128662425E-4</v>
      </c>
      <c r="F31" s="46"/>
      <c r="N31" s="292"/>
    </row>
    <row r="32" spans="1:25" ht="13.5">
      <c r="A32" s="287" t="s">
        <v>60</v>
      </c>
      <c r="B32" s="288">
        <v>514.5</v>
      </c>
      <c r="C32" s="288">
        <v>538.33333333333337</v>
      </c>
      <c r="D32" s="288"/>
      <c r="E32" s="21"/>
      <c r="F32" s="46"/>
      <c r="N32" s="292"/>
    </row>
    <row r="33" spans="1:14" ht="13.5">
      <c r="A33" s="287" t="s">
        <v>61</v>
      </c>
      <c r="B33" s="288">
        <v>520.25</v>
      </c>
      <c r="C33" s="288">
        <v>533.75</v>
      </c>
      <c r="D33" s="288">
        <v>550</v>
      </c>
      <c r="E33" s="21">
        <f>D33/C33-1</f>
        <v>3.0444964871194413E-2</v>
      </c>
      <c r="F33" s="46"/>
      <c r="N33" s="292"/>
    </row>
    <row r="34" spans="1:14" ht="13.5">
      <c r="A34" s="287" t="s">
        <v>62</v>
      </c>
      <c r="B34" s="288">
        <v>529.1</v>
      </c>
      <c r="C34" s="288">
        <v>538.75</v>
      </c>
      <c r="D34" s="288"/>
      <c r="E34" s="21"/>
      <c r="N34" s="292"/>
    </row>
    <row r="35" spans="1:14" ht="13.5">
      <c r="A35" s="287" t="s">
        <v>63</v>
      </c>
      <c r="B35" s="288">
        <v>575.8125</v>
      </c>
      <c r="C35" s="288"/>
      <c r="D35" s="288"/>
      <c r="E35" s="21"/>
      <c r="N35" s="292"/>
    </row>
    <row r="36" spans="1:14" ht="13.5">
      <c r="A36" s="287" t="s">
        <v>64</v>
      </c>
      <c r="B36" s="288">
        <v>526.65</v>
      </c>
      <c r="C36" s="288">
        <v>457.5</v>
      </c>
      <c r="D36" s="288"/>
      <c r="E36" s="21"/>
      <c r="N36" s="292"/>
    </row>
    <row r="37" spans="1:14" ht="13.5">
      <c r="A37" s="287" t="s">
        <v>65</v>
      </c>
      <c r="B37" s="288">
        <v>523.66666666666674</v>
      </c>
      <c r="C37" s="288">
        <v>427.5</v>
      </c>
      <c r="D37" s="288"/>
      <c r="E37" s="21"/>
      <c r="F37" s="46"/>
      <c r="N37" s="292"/>
    </row>
    <row r="38" spans="1:14" ht="14" thickBot="1">
      <c r="A38" s="290" t="s">
        <v>66</v>
      </c>
      <c r="B38" s="291">
        <v>493.18333333333339</v>
      </c>
      <c r="C38" s="291">
        <v>431.25</v>
      </c>
      <c r="D38" s="291"/>
      <c r="E38" s="22"/>
      <c r="F38" s="46"/>
      <c r="N38" s="292"/>
    </row>
    <row r="39" spans="1:14" ht="16.5" thickTop="1">
      <c r="A39" s="36" t="s">
        <v>96</v>
      </c>
      <c r="G39" s="36" t="s">
        <v>96</v>
      </c>
      <c r="N39" s="292"/>
    </row>
  </sheetData>
  <hyperlinks>
    <hyperlink ref="R1" location="'Sommaire&amp;Méthodo'!A1" display="Retour Sommaire" xr:uid="{25740425-8D4B-44D7-A275-CFC89984DF45}"/>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Sommaire&amp;Méthodo</vt:lpstr>
      <vt:lpstr>Calendrier_Estim_production</vt:lpstr>
      <vt:lpstr>GC_Estim1_02_SURF_RDT_25_26</vt:lpstr>
      <vt:lpstr>Cotations_cereales</vt:lpstr>
      <vt:lpstr>Cotations_oleoproteagineux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JUVENEL</dc:creator>
  <cp:lastModifiedBy>Virginie JUVENEL</cp:lastModifiedBy>
  <cp:revision>1</cp:revision>
  <cp:lastPrinted>2025-01-07T16:24:25Z</cp:lastPrinted>
  <dcterms:created xsi:type="dcterms:W3CDTF">2022-12-06T11:37:04Z</dcterms:created>
  <dcterms:modified xsi:type="dcterms:W3CDTF">2026-02-06T11:45:01Z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11.5606</vt:lpwstr>
  </property>
</Properties>
</file>