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A:\02-politiques_publiques\13-connaissances_statistiques\06-suivi_conjoncturel\05-grandes cultures\2026\publi\decembre_2025\"/>
    </mc:Choice>
  </mc:AlternateContent>
  <xr:revisionPtr revIDLastSave="0" documentId="14_{73221556-DC3D-4369-B986-E126CD39451A}" xr6:coauthVersionLast="47" xr6:coauthVersionMax="47" xr10:uidLastSave="{00000000-0000-0000-0000-000000000000}"/>
  <bookViews>
    <workbookView xWindow="28680" yWindow="-120" windowWidth="29040" windowHeight="15720" tabRatio="871" xr2:uid="{00000000-000D-0000-FFFF-FFFF00000000}"/>
  </bookViews>
  <sheets>
    <sheet name="Sommaire&amp;Méthodo" sheetId="17" r:id="rId1"/>
    <sheet name="Calendrier_Estim_production" sheetId="2" r:id="rId2"/>
    <sheet name="GC_Estim1_12_SURF_RDT_25_26" sheetId="11" r:id="rId3"/>
    <sheet name="Cotations_cereales" sheetId="18" r:id="rId4"/>
    <sheet name="Cotations_oleoproteagineux" sheetId="19" r:id="rId5"/>
  </sheets>
  <definedNames>
    <definedName name="Estimations_des_surfaces_et_rendements_campagne_2025_2026" localSheetId="2">'Sommaire&amp;Méthodo'!$A$4</definedName>
    <definedName name="Estimations_des_surfaces_et_rendements_campagne_2025_2026">'Sommaire&amp;Méthodo'!$A$4</definedName>
  </definedNames>
  <calcPr calcId="191029"/>
  <customWorkbookViews>
    <customWorkbookView name="Utilisateur Windows - Affichage personnalisé" guid="{ED3D59C6-95D8-425D-B182-A385DC662969}" mergeInterval="0" personalView="1" maximized="1" xWindow="-2109" yWindow="-193" windowWidth="2118" windowHeight="1293" tabRatio="500"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2" i="18" l="1"/>
  <c r="E34" i="18"/>
  <c r="E31" i="19"/>
  <c r="E14" i="19"/>
  <c r="E16" i="18"/>
  <c r="E30" i="19"/>
  <c r="E29" i="19"/>
  <c r="E28" i="19"/>
  <c r="E27" i="19"/>
  <c r="E13" i="19"/>
  <c r="E12" i="19"/>
  <c r="E11" i="19"/>
  <c r="E10" i="19"/>
  <c r="E51" i="18"/>
  <c r="E50" i="18"/>
  <c r="E49" i="18"/>
  <c r="E48" i="18"/>
  <c r="E33" i="18"/>
  <c r="E32" i="18"/>
  <c r="E31" i="18"/>
  <c r="E30" i="18"/>
  <c r="E15" i="18"/>
  <c r="E14" i="18"/>
  <c r="E13" i="18"/>
  <c r="E12" i="18"/>
  <c r="S35" i="11" l="1"/>
  <c r="R35" i="11"/>
  <c r="Q35" i="11"/>
  <c r="Y35" i="11"/>
  <c r="X35" i="11"/>
  <c r="W35" i="11"/>
  <c r="V35" i="11"/>
  <c r="U35" i="11"/>
  <c r="P35" i="11"/>
  <c r="X59" i="11" l="1"/>
  <c r="X54" i="11"/>
  <c r="X42" i="11"/>
  <c r="O35" i="11"/>
  <c r="N35" i="11"/>
  <c r="M35" i="11"/>
  <c r="L35" i="11"/>
  <c r="K35" i="11"/>
  <c r="J35" i="11"/>
  <c r="I35" i="11"/>
  <c r="H35" i="11"/>
  <c r="G35" i="11"/>
  <c r="F35" i="11"/>
  <c r="E35" i="11"/>
  <c r="D35" i="11"/>
  <c r="C35" i="11"/>
  <c r="X60" i="11" l="1"/>
  <c r="X45" i="11"/>
  <c r="C54" i="11"/>
  <c r="C60" i="11" s="1"/>
  <c r="D54" i="11"/>
  <c r="E54" i="11"/>
  <c r="E60" i="11" s="1"/>
  <c r="F54" i="11"/>
  <c r="F60" i="11" s="1"/>
  <c r="G54" i="11"/>
  <c r="G60" i="11" s="1"/>
  <c r="H54" i="11"/>
  <c r="I54" i="11"/>
  <c r="J54" i="11"/>
  <c r="K54" i="11"/>
  <c r="L54" i="11"/>
  <c r="M54" i="11"/>
  <c r="M60" i="11" s="1"/>
  <c r="N54" i="11"/>
  <c r="N60" i="11" s="1"/>
  <c r="O54" i="11"/>
  <c r="O60" i="11" s="1"/>
  <c r="P29" i="11"/>
  <c r="Q29" i="11" l="1"/>
  <c r="R29" i="11"/>
  <c r="S29" i="11"/>
  <c r="D60" i="11"/>
  <c r="H60" i="11"/>
  <c r="L60" i="11"/>
  <c r="J60" i="11"/>
  <c r="I60" i="11"/>
  <c r="K60" i="11"/>
  <c r="P54" i="11"/>
  <c r="R54" i="11" s="1"/>
  <c r="P19" i="11" l="1"/>
  <c r="P15" i="11"/>
  <c r="S19" i="11" l="1"/>
  <c r="R19" i="11"/>
  <c r="Q19" i="11"/>
  <c r="R15" i="11"/>
  <c r="Q15" i="11"/>
  <c r="S15" i="11"/>
  <c r="P48" i="11"/>
  <c r="R48" i="11" s="1"/>
  <c r="V54" i="11" l="1"/>
  <c r="W54" i="11"/>
  <c r="Y54" i="11"/>
  <c r="S54" i="11" s="1"/>
  <c r="U54" i="11"/>
  <c r="Q54" i="11" s="1"/>
  <c r="U59" i="11" l="1"/>
  <c r="U42" i="11" l="1"/>
  <c r="V42" i="11"/>
  <c r="W42" i="11"/>
  <c r="Y42" i="11"/>
  <c r="Y45" i="11" l="1"/>
  <c r="W45" i="11"/>
  <c r="V45" i="11"/>
  <c r="U45" i="11"/>
  <c r="P23" i="11" l="1"/>
  <c r="Q23" i="11"/>
  <c r="P25" i="11"/>
  <c r="P33" i="11"/>
  <c r="S48" i="11"/>
  <c r="V59" i="11"/>
  <c r="V60" i="11" s="1"/>
  <c r="W59" i="11"/>
  <c r="W60" i="11" s="1"/>
  <c r="Y59" i="11"/>
  <c r="Y60" i="11" s="1"/>
  <c r="Q33" i="11" l="1"/>
  <c r="R33" i="11"/>
  <c r="Q25" i="11"/>
  <c r="R25" i="11"/>
  <c r="S23" i="11"/>
  <c r="R23" i="11"/>
  <c r="S25" i="11"/>
  <c r="Q48" i="11"/>
  <c r="S33" i="11"/>
  <c r="U60" i="11"/>
  <c r="P60" i="11" l="1"/>
  <c r="R60" i="11" l="1"/>
  <c r="Q60" i="11"/>
  <c r="S60" i="11"/>
</calcChain>
</file>

<file path=xl/sharedStrings.xml><?xml version="1.0" encoding="utf-8"?>
<sst xmlns="http://schemas.openxmlformats.org/spreadsheetml/2006/main" count="263" uniqueCount="140">
  <si>
    <t>Evolution de la sole régionale des blés</t>
  </si>
  <si>
    <t>Calendrier de parution des informations Grandes cultures</t>
  </si>
  <si>
    <t>Surface</t>
  </si>
  <si>
    <t>Surface et production</t>
  </si>
  <si>
    <t>Déc</t>
  </si>
  <si>
    <t>Janv</t>
  </si>
  <si>
    <t>Fév</t>
  </si>
  <si>
    <t>Mars</t>
  </si>
  <si>
    <t>Avril</t>
  </si>
  <si>
    <t>Mai</t>
  </si>
  <si>
    <t>Juin</t>
  </si>
  <si>
    <t>Juillet</t>
  </si>
  <si>
    <t>Août</t>
  </si>
  <si>
    <t>Sept</t>
  </si>
  <si>
    <t>Oct</t>
  </si>
  <si>
    <t>Nov</t>
  </si>
  <si>
    <t>Blé tendre d'hiver</t>
  </si>
  <si>
    <t>Blé tendre de printemps</t>
  </si>
  <si>
    <t>Blé dur d'hiver</t>
  </si>
  <si>
    <t>Blé dur de printemps</t>
  </si>
  <si>
    <t>Orge, escourgeon d'hiver</t>
  </si>
  <si>
    <t>Orge, esc.de printemps</t>
  </si>
  <si>
    <t>Avoine d'hiver</t>
  </si>
  <si>
    <t>Avoine de printemps</t>
  </si>
  <si>
    <t>Seigle</t>
  </si>
  <si>
    <t>Triticale</t>
  </si>
  <si>
    <t>Maïs</t>
  </si>
  <si>
    <t>Sorgho</t>
  </si>
  <si>
    <t>Colza d'hiver</t>
  </si>
  <si>
    <t>Colza de printemps</t>
  </si>
  <si>
    <t>Tournesol</t>
  </si>
  <si>
    <t>Soja</t>
  </si>
  <si>
    <t>Féveroles</t>
  </si>
  <si>
    <t>Pois secs</t>
  </si>
  <si>
    <t>Lupin doux</t>
  </si>
  <si>
    <t>Betteraves</t>
  </si>
  <si>
    <t>Pommes de terre</t>
  </si>
  <si>
    <t>Jachère agronomique</t>
  </si>
  <si>
    <t>Source : Agreste - situation mensuelle grandes cultures</t>
  </si>
  <si>
    <t>Ariège</t>
  </si>
  <si>
    <t>Aveyron</t>
  </si>
  <si>
    <t>Haute-Garonne</t>
  </si>
  <si>
    <t>Gers</t>
  </si>
  <si>
    <t>Lot</t>
  </si>
  <si>
    <t>Hautes-Pyrénées</t>
  </si>
  <si>
    <t>Tarn</t>
  </si>
  <si>
    <t>Tarn-et-Garonne</t>
  </si>
  <si>
    <t>Aude</t>
  </si>
  <si>
    <t>Gard</t>
  </si>
  <si>
    <t>Hérault</t>
  </si>
  <si>
    <t>Total Occitanie</t>
  </si>
  <si>
    <t>Bassin Midi-pyrénées</t>
  </si>
  <si>
    <t>Evolution des cotations des céréales, marché France métropolitaine, base juillet</t>
  </si>
  <si>
    <t>Evolution des cotations de blé tendre, rendu Rouen (base juillet)</t>
  </si>
  <si>
    <t>juil</t>
  </si>
  <si>
    <t>aout</t>
  </si>
  <si>
    <t>sept</t>
  </si>
  <si>
    <t>oct</t>
  </si>
  <si>
    <t>nov</t>
  </si>
  <si>
    <t>déc</t>
  </si>
  <si>
    <t>janv</t>
  </si>
  <si>
    <t>fév</t>
  </si>
  <si>
    <t>mars</t>
  </si>
  <si>
    <t>avril</t>
  </si>
  <si>
    <t>mai</t>
  </si>
  <si>
    <t>juin</t>
  </si>
  <si>
    <t>Euro/
Tonne</t>
  </si>
  <si>
    <t>Evolution des cotations de maïs, FOB Atlantique (base juillet)</t>
  </si>
  <si>
    <t>Euro/
Tonnes</t>
  </si>
  <si>
    <t>Evolution des cotations de Colza, rendu Rouen</t>
  </si>
  <si>
    <t>Evolution des cotations de Tournesol, rendu Bordeaux</t>
  </si>
  <si>
    <t>Unités : ha, qx/ha, %</t>
  </si>
  <si>
    <t>juillet</t>
  </si>
  <si>
    <t>OCCITANIE</t>
  </si>
  <si>
    <t>Unités : ha, Qx/ha</t>
  </si>
  <si>
    <r>
      <rPr>
        <b/>
        <sz val="9"/>
        <rFont val="Marianne"/>
        <family val="3"/>
      </rPr>
      <t xml:space="preserve">Cultures </t>
    </r>
    <r>
      <rPr>
        <sz val="9"/>
        <rFont val="Marianne"/>
        <family val="3"/>
      </rPr>
      <t>(1)</t>
    </r>
  </si>
  <si>
    <r>
      <rPr>
        <b/>
        <sz val="9"/>
        <rFont val="Marianne"/>
        <family val="3"/>
      </rPr>
      <t xml:space="preserve"> S</t>
    </r>
    <r>
      <rPr>
        <sz val="9"/>
        <rFont val="Marianne"/>
        <family val="3"/>
      </rPr>
      <t>eigle</t>
    </r>
  </si>
  <si>
    <r>
      <rPr>
        <sz val="9"/>
        <rFont val="Marianne"/>
        <family val="3"/>
      </rPr>
      <t xml:space="preserve"> </t>
    </r>
    <r>
      <rPr>
        <b/>
        <sz val="9"/>
        <rFont val="Marianne"/>
        <family val="3"/>
      </rPr>
      <t>O</t>
    </r>
    <r>
      <rPr>
        <sz val="9"/>
        <rFont val="Marianne"/>
        <family val="3"/>
      </rPr>
      <t>rge et 
escourgeon d'hiver</t>
    </r>
  </si>
  <si>
    <r>
      <rPr>
        <sz val="9"/>
        <rFont val="Marianne"/>
        <family val="3"/>
      </rPr>
      <t xml:space="preserve"> </t>
    </r>
    <r>
      <rPr>
        <b/>
        <sz val="9"/>
        <rFont val="Marianne"/>
        <family val="3"/>
      </rPr>
      <t>O</t>
    </r>
    <r>
      <rPr>
        <sz val="9"/>
        <rFont val="Marianne"/>
        <family val="3"/>
      </rPr>
      <t>rge et 
escourgeon de printemps</t>
    </r>
  </si>
  <si>
    <r>
      <rPr>
        <b/>
        <sz val="9"/>
        <rFont val="Marianne"/>
        <family val="3"/>
      </rPr>
      <t xml:space="preserve"> T</t>
    </r>
    <r>
      <rPr>
        <sz val="9"/>
        <rFont val="Marianne"/>
        <family val="3"/>
      </rPr>
      <t>riticale</t>
    </r>
  </si>
  <si>
    <r>
      <rPr>
        <sz val="9"/>
        <rFont val="Marianne"/>
        <family val="3"/>
      </rPr>
      <t xml:space="preserve"> </t>
    </r>
    <r>
      <rPr>
        <b/>
        <sz val="9"/>
        <rFont val="Marianne"/>
        <family val="3"/>
      </rPr>
      <t>M</t>
    </r>
    <r>
      <rPr>
        <sz val="9"/>
        <rFont val="Marianne"/>
        <family val="3"/>
      </rPr>
      <t>aïs grain irrigué</t>
    </r>
  </si>
  <si>
    <r>
      <rPr>
        <sz val="9"/>
        <rFont val="Marianne"/>
        <family val="3"/>
      </rPr>
      <t xml:space="preserve"> </t>
    </r>
    <r>
      <rPr>
        <b/>
        <sz val="9"/>
        <rFont val="Marianne"/>
        <family val="3"/>
      </rPr>
      <t>M</t>
    </r>
    <r>
      <rPr>
        <sz val="9"/>
        <rFont val="Marianne"/>
        <family val="3"/>
      </rPr>
      <t>aïs grain en sec</t>
    </r>
  </si>
  <si>
    <r>
      <rPr>
        <sz val="9"/>
        <rFont val="Marianne"/>
        <family val="3"/>
      </rPr>
      <t xml:space="preserve"> </t>
    </r>
    <r>
      <rPr>
        <b/>
        <sz val="9"/>
        <rFont val="Marianne"/>
        <family val="3"/>
      </rPr>
      <t>M</t>
    </r>
    <r>
      <rPr>
        <sz val="9"/>
        <rFont val="Marianne"/>
        <family val="3"/>
      </rPr>
      <t>aïs semence</t>
    </r>
  </si>
  <si>
    <r>
      <rPr>
        <sz val="9"/>
        <rFont val="Marianne"/>
        <family val="3"/>
      </rPr>
      <t xml:space="preserve"> </t>
    </r>
    <r>
      <rPr>
        <b/>
        <sz val="9"/>
        <rFont val="Marianne"/>
        <family val="3"/>
      </rPr>
      <t>S</t>
    </r>
    <r>
      <rPr>
        <sz val="9"/>
        <rFont val="Marianne"/>
        <family val="3"/>
      </rPr>
      <t>orgho grain</t>
    </r>
  </si>
  <si>
    <r>
      <rPr>
        <b/>
        <sz val="9"/>
        <rFont val="Marianne"/>
        <family val="3"/>
      </rPr>
      <t xml:space="preserve"> T</t>
    </r>
    <r>
      <rPr>
        <sz val="9"/>
        <rFont val="Marianne"/>
        <family val="3"/>
      </rPr>
      <t>ournesol</t>
    </r>
  </si>
  <si>
    <r>
      <rPr>
        <b/>
        <sz val="9"/>
        <rFont val="Marianne"/>
        <family val="3"/>
      </rPr>
      <t xml:space="preserve"> S</t>
    </r>
    <r>
      <rPr>
        <sz val="9"/>
        <rFont val="Marianne"/>
        <family val="3"/>
      </rPr>
      <t>oja</t>
    </r>
  </si>
  <si>
    <r>
      <rPr>
        <sz val="9"/>
        <rFont val="Marianne"/>
        <family val="3"/>
      </rPr>
      <t xml:space="preserve"> </t>
    </r>
    <r>
      <rPr>
        <b/>
        <sz val="9"/>
        <rFont val="Marianne"/>
        <family val="3"/>
      </rPr>
      <t>F</t>
    </r>
    <r>
      <rPr>
        <sz val="9"/>
        <rFont val="Marianne"/>
        <family val="3"/>
      </rPr>
      <t>éveroles</t>
    </r>
  </si>
  <si>
    <r>
      <rPr>
        <sz val="9"/>
        <rFont val="Marianne"/>
        <family val="3"/>
      </rPr>
      <t xml:space="preserve"> </t>
    </r>
    <r>
      <rPr>
        <b/>
        <sz val="9"/>
        <rFont val="Marianne"/>
        <family val="3"/>
      </rPr>
      <t>P</t>
    </r>
    <r>
      <rPr>
        <sz val="9"/>
        <rFont val="Marianne"/>
        <family val="3"/>
      </rPr>
      <t>ois  protéagineux</t>
    </r>
  </si>
  <si>
    <r>
      <rPr>
        <sz val="9"/>
        <rFont val="Marianne"/>
        <family val="3"/>
      </rPr>
      <t xml:space="preserve"> </t>
    </r>
    <r>
      <rPr>
        <b/>
        <sz val="9"/>
        <rFont val="Marianne"/>
        <family val="3"/>
      </rPr>
      <t>M</t>
    </r>
    <r>
      <rPr>
        <sz val="9"/>
        <rFont val="Marianne"/>
        <family val="3"/>
      </rPr>
      <t>aïs fourrage et ensilage</t>
    </r>
  </si>
  <si>
    <t xml:space="preserve">Rendement </t>
  </si>
  <si>
    <t>Total céréales à paille</t>
  </si>
  <si>
    <t>Total Maïs (hors fourrage)</t>
  </si>
  <si>
    <t>Total Protéagineux</t>
  </si>
  <si>
    <t>2024-2025</t>
  </si>
  <si>
    <t>source : FranceAgriMer</t>
  </si>
  <si>
    <t>source : Agreste</t>
  </si>
  <si>
    <t>Riz</t>
  </si>
  <si>
    <t xml:space="preserve">(2) : Évolutions des surfaces en % calculées par comparaison aux estimations Agreste de la campagne précédente - SAA </t>
  </si>
  <si>
    <t xml:space="preserve">(3) : Évolutions des surfaces et rendements (respectivement  en % et en Qx/ha) calculés par comparaison aux estimations moyennes des 5 dernières campagnes - Agreste  - SAA </t>
  </si>
  <si>
    <t>Evolution des cotations de blé dur, FOB Port-la-nouvelle (base juillet)</t>
  </si>
  <si>
    <t>Lozère</t>
  </si>
  <si>
    <t>Pyrénées-Orientales</t>
  </si>
  <si>
    <r>
      <rPr>
        <sz val="9"/>
        <rFont val="Marianne"/>
        <family val="3"/>
      </rPr>
      <t xml:space="preserve"> </t>
    </r>
    <r>
      <rPr>
        <b/>
        <sz val="9"/>
        <rFont val="Marianne"/>
        <family val="3"/>
      </rPr>
      <t>B</t>
    </r>
    <r>
      <rPr>
        <sz val="9"/>
        <rFont val="Marianne"/>
        <family val="3"/>
      </rPr>
      <t>lé tendre  d'hiver</t>
    </r>
  </si>
  <si>
    <r>
      <rPr>
        <sz val="9"/>
        <rFont val="Marianne"/>
        <family val="3"/>
      </rPr>
      <t xml:space="preserve"> </t>
    </r>
    <r>
      <rPr>
        <b/>
        <sz val="9"/>
        <rFont val="Marianne"/>
        <family val="3"/>
      </rPr>
      <t>B</t>
    </r>
    <r>
      <rPr>
        <sz val="9"/>
        <rFont val="Marianne"/>
        <family val="3"/>
      </rPr>
      <t>lé tendre de printemps</t>
    </r>
  </si>
  <si>
    <r>
      <rPr>
        <b/>
        <sz val="9"/>
        <rFont val="Marianne"/>
        <family val="3"/>
      </rPr>
      <t xml:space="preserve"> B</t>
    </r>
    <r>
      <rPr>
        <sz val="9"/>
        <rFont val="Marianne"/>
        <family val="3"/>
      </rPr>
      <t>lé dur d'hiver</t>
    </r>
  </si>
  <si>
    <r>
      <rPr>
        <b/>
        <sz val="9"/>
        <rFont val="Marianne"/>
        <family val="3"/>
      </rPr>
      <t xml:space="preserve"> B</t>
    </r>
    <r>
      <rPr>
        <sz val="9"/>
        <rFont val="Marianne"/>
        <family val="3"/>
      </rPr>
      <t>lé dur de printemps</t>
    </r>
  </si>
  <si>
    <r>
      <rPr>
        <sz val="9"/>
        <rFont val="Marianne"/>
        <family val="3"/>
      </rPr>
      <t xml:space="preserve"> </t>
    </r>
    <r>
      <rPr>
        <b/>
        <sz val="9"/>
        <rFont val="Marianne"/>
        <family val="3"/>
      </rPr>
      <t>A</t>
    </r>
    <r>
      <rPr>
        <sz val="9"/>
        <rFont val="Marianne"/>
        <family val="3"/>
      </rPr>
      <t>voine d'hiver</t>
    </r>
  </si>
  <si>
    <r>
      <t>R</t>
    </r>
    <r>
      <rPr>
        <sz val="9"/>
        <color rgb="FF000000"/>
        <rFont val="Marianne"/>
        <family val="3"/>
      </rPr>
      <t>iz</t>
    </r>
  </si>
  <si>
    <t>Sommaire</t>
  </si>
  <si>
    <t>Retour Sommaire</t>
  </si>
  <si>
    <t>Total Oléagineux</t>
  </si>
  <si>
    <t>Total Céréales (hors riz)</t>
  </si>
  <si>
    <t>rendement/surface non disponible à ce stade</t>
  </si>
  <si>
    <r>
      <rPr>
        <sz val="9"/>
        <rFont val="Marianne"/>
        <family val="3"/>
      </rPr>
      <t xml:space="preserve"> </t>
    </r>
    <r>
      <rPr>
        <b/>
        <sz val="9"/>
        <rFont val="Marianne"/>
        <family val="3"/>
      </rPr>
      <t>A</t>
    </r>
    <r>
      <rPr>
        <sz val="9"/>
        <rFont val="Marianne"/>
        <family val="3"/>
      </rPr>
      <t>voine de printemps</t>
    </r>
  </si>
  <si>
    <t xml:space="preserve">surface </t>
  </si>
  <si>
    <t xml:space="preserve">(4) : Évolutions des surfaces et rendements (respectivement  en % et en Qx/ha) calculés par comparaison aux estimations moyennes des 10 dernières campagnes - Agreste  - SAA </t>
  </si>
  <si>
    <r>
      <t>Total COP</t>
    </r>
    <r>
      <rPr>
        <b/>
        <i/>
        <sz val="9"/>
        <rFont val="Marianne"/>
        <family val="3"/>
      </rPr>
      <t xml:space="preserve"> (hors maïs fourrage, autres céréales, mélanges et légumes secs</t>
    </r>
    <r>
      <rPr>
        <b/>
        <sz val="9"/>
        <rFont val="Marianne"/>
        <family val="3"/>
      </rPr>
      <t>)</t>
    </r>
  </si>
  <si>
    <t xml:space="preserve">Pour plus de détail, consultez l'information rapide nationale de conjoncture sous agreste </t>
  </si>
  <si>
    <r>
      <t xml:space="preserve">Evolution par rapport à la campagne précédente </t>
    </r>
    <r>
      <rPr>
        <sz val="9"/>
        <color rgb="FF252AFF"/>
        <rFont val="Marianne"/>
        <family val="3"/>
      </rPr>
      <t>(2)</t>
    </r>
  </si>
  <si>
    <t>Ecart par rapport à la moyenne quinquennale (3)</t>
  </si>
  <si>
    <t>Ecart par rapport à la moyenne décennale (4)</t>
  </si>
  <si>
    <t>Cotations des céréales</t>
  </si>
  <si>
    <t>Cotations  des oléoproteagineux</t>
  </si>
  <si>
    <t>Calendrier des estimations précoces de production</t>
  </si>
  <si>
    <r>
      <rPr>
        <b/>
        <sz val="9"/>
        <rFont val="Marianne"/>
        <family val="3"/>
      </rPr>
      <t xml:space="preserve"> C</t>
    </r>
    <r>
      <rPr>
        <sz val="9"/>
        <rFont val="Marianne"/>
        <family val="3"/>
      </rPr>
      <t>olza (et navette)</t>
    </r>
    <r>
      <rPr>
        <sz val="9"/>
        <color theme="1"/>
        <rFont val="Marianne"/>
        <family val="3"/>
      </rPr>
      <t xml:space="preserve"> hiver</t>
    </r>
  </si>
  <si>
    <t xml:space="preserve">Grandes cultures : </t>
  </si>
  <si>
    <t>Campagne de production 2026 (estimations précoces de production)</t>
  </si>
  <si>
    <t>(5) : SAA 2024 Définitive</t>
  </si>
  <si>
    <r>
      <t xml:space="preserve">Grandes cultures : estimations des surfaces au </t>
    </r>
    <r>
      <rPr>
        <b/>
        <u/>
        <sz val="11"/>
        <color rgb="FF000000"/>
        <rFont val="Marianne"/>
        <family val="3"/>
      </rPr>
      <t>1</t>
    </r>
    <r>
      <rPr>
        <b/>
        <u/>
        <vertAlign val="superscript"/>
        <sz val="10"/>
        <color rgb="FF000000"/>
        <rFont val="Marianne"/>
        <family val="3"/>
      </rPr>
      <t>er</t>
    </r>
    <r>
      <rPr>
        <b/>
        <u/>
        <sz val="11"/>
        <color rgb="FF000000"/>
        <rFont val="Marianne"/>
        <family val="3"/>
      </rPr>
      <t xml:space="preserve"> décembre 2025</t>
    </r>
  </si>
  <si>
    <t>(1) : Surfaces issues des estimations précoces de production 2025 et 2026 au 1er décembre</t>
  </si>
  <si>
    <t>Moyenne 2020-2024</t>
  </si>
  <si>
    <t>2025-2026</t>
  </si>
  <si>
    <t>Evol. 2024/2025</t>
  </si>
  <si>
    <t xml:space="preserve">(6) : Estimation SRISET 2024 pour l'Aude et le Gard </t>
  </si>
  <si>
    <t>Agreste -estimations précoces de production 2025  au 1er décembre</t>
  </si>
  <si>
    <t>Moyenne 2020-2024 Occitanie quinquennale (6)</t>
  </si>
  <si>
    <t>Moyenne 2015-2024 Occitanie décennale (6)</t>
  </si>
  <si>
    <t xml:space="preserve">Bassin Languedoc-Roussillon </t>
  </si>
  <si>
    <t>Estimations des surfaces et rendements campagne 2025/2026</t>
  </si>
  <si>
    <t>Estimations des surfaces campagne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</si>
</sst>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quot;  &quot;"/>
    <numFmt numFmtId="166" formatCode="0.0"/>
    <numFmt numFmtId="167" formatCode="#.0"/>
    <numFmt numFmtId="170" formatCode="* #,##0\ ;* \(#,##0\);* &quot;- &quot;;@\ "/>
    <numFmt numFmtId="171" formatCode="#,##0.00\ [$€-40C];[Red]\-#,##0.00\ [$€-40C]"/>
    <numFmt numFmtId="172" formatCode="_-* #,##0\ _€_-;\-* #,##0\ _€_-;_-* &quot;-&quot;??\ _€_-;_-@_-"/>
    <numFmt numFmtId="173" formatCode="mm/dd/yyyy\ hh:mm:ss"/>
  </numFmts>
  <fonts count="81">
    <font>
      <sz val="10"/>
      <color rgb="FF000000"/>
      <name val="Arial"/>
    </font>
    <font>
      <sz val="11"/>
      <color rgb="FFCC0000"/>
      <name val="Arial"/>
      <family val="2"/>
    </font>
    <font>
      <b/>
      <sz val="12"/>
      <color rgb="FF000000"/>
      <name val="Marianne"/>
      <family val="3"/>
    </font>
    <font>
      <sz val="11"/>
      <color rgb="FF000000"/>
      <name val="Marianne"/>
      <family val="3"/>
    </font>
    <font>
      <sz val="9"/>
      <color rgb="FF000000"/>
      <name val="Marianne"/>
      <family val="3"/>
    </font>
    <font>
      <b/>
      <sz val="11"/>
      <color rgb="FF000000"/>
      <name val="Marianne"/>
      <family val="3"/>
    </font>
    <font>
      <i/>
      <sz val="11"/>
      <color rgb="FF000000"/>
      <name val="Marianne"/>
      <family val="3"/>
    </font>
    <font>
      <sz val="10"/>
      <color rgb="FF000000"/>
      <name val="Arial1"/>
    </font>
    <font>
      <b/>
      <sz val="10"/>
      <color rgb="FF000000"/>
      <name val="Arial1"/>
    </font>
    <font>
      <sz val="9"/>
      <color rgb="FF000000"/>
      <name val="Arial1"/>
    </font>
    <font>
      <i/>
      <sz val="9"/>
      <color rgb="FF000000"/>
      <name val="Arial1"/>
    </font>
    <font>
      <i/>
      <sz val="9"/>
      <color rgb="FF3366FF"/>
      <name val="Arial1"/>
    </font>
    <font>
      <i/>
      <sz val="9"/>
      <color rgb="FF0000FF"/>
      <name val="Arial1"/>
    </font>
    <font>
      <sz val="10"/>
      <name val="Arial"/>
      <family val="2"/>
    </font>
    <font>
      <sz val="12"/>
      <name val="Arial"/>
      <family val="2"/>
    </font>
    <font>
      <sz val="8"/>
      <name val="Arial"/>
      <family val="2"/>
    </font>
    <font>
      <sz val="10"/>
      <color theme="1"/>
      <name val="Arial"/>
      <family val="2"/>
    </font>
    <font>
      <b/>
      <sz val="10"/>
      <name val="Arial"/>
      <family val="2"/>
    </font>
    <font>
      <sz val="11"/>
      <color indexed="48"/>
      <name val="Arial"/>
      <family val="2"/>
    </font>
    <font>
      <sz val="11"/>
      <color indexed="30"/>
      <name val="Arial"/>
      <family val="2"/>
    </font>
    <font>
      <sz val="8"/>
      <color theme="1"/>
      <name val="Arial"/>
      <family val="2"/>
    </font>
    <font>
      <sz val="7.5"/>
      <color theme="1"/>
      <name val="Marianne"/>
      <family val="3"/>
    </font>
    <font>
      <sz val="11"/>
      <color theme="1"/>
      <name val="Arial"/>
      <family val="2"/>
    </font>
    <font>
      <b/>
      <sz val="9"/>
      <color theme="1"/>
      <name val="Arial"/>
      <family val="2"/>
    </font>
    <font>
      <sz val="10"/>
      <name val="Calibri Light"/>
      <family val="2"/>
    </font>
    <font>
      <sz val="8"/>
      <name val="Calibri Light"/>
      <family val="2"/>
    </font>
    <font>
      <b/>
      <sz val="8"/>
      <name val="Arial"/>
      <family val="2"/>
    </font>
    <font>
      <sz val="10"/>
      <color rgb="FF000000"/>
      <name val="Arial"/>
      <family val="2"/>
    </font>
    <font>
      <sz val="11"/>
      <color indexed="8"/>
      <name val="Calibri"/>
      <family val="2"/>
    </font>
    <font>
      <sz val="11"/>
      <color indexed="9"/>
      <name val="Calibri"/>
      <family val="2"/>
    </font>
    <font>
      <b/>
      <sz val="11"/>
      <color indexed="52"/>
      <name val="Calibri"/>
      <family val="2"/>
    </font>
    <font>
      <sz val="11"/>
      <color indexed="62"/>
      <name val="Calibri"/>
      <family val="2"/>
    </font>
    <font>
      <sz val="9"/>
      <color indexed="18"/>
      <name val="Arial"/>
      <family val="2"/>
    </font>
    <font>
      <u/>
      <sz val="10"/>
      <name val="Arial"/>
      <family val="2"/>
    </font>
    <font>
      <b/>
      <sz val="11"/>
      <color indexed="63"/>
      <name val="Calibri"/>
      <family val="2"/>
    </font>
    <font>
      <b/>
      <sz val="18"/>
      <color indexed="56"/>
      <name val="Cambria"/>
      <family val="2"/>
    </font>
    <font>
      <b/>
      <sz val="18"/>
      <color indexed="62"/>
      <name val="Cambria"/>
      <family val="2"/>
    </font>
    <font>
      <u/>
      <sz val="10"/>
      <color indexed="30"/>
      <name val="Arial"/>
      <family val="2"/>
    </font>
    <font>
      <b/>
      <sz val="11"/>
      <name val="Arial"/>
      <family val="2"/>
    </font>
    <font>
      <i/>
      <sz val="10"/>
      <name val="Arial"/>
      <family val="2"/>
    </font>
    <font>
      <sz val="10"/>
      <color indexed="10"/>
      <name val="Arial"/>
      <family val="2"/>
    </font>
    <font>
      <sz val="11"/>
      <name val="Marianne"/>
      <family val="3"/>
    </font>
    <font>
      <u/>
      <sz val="10"/>
      <color theme="10"/>
      <name val="Arial"/>
      <family val="2"/>
    </font>
    <font>
      <sz val="12"/>
      <name val="Marianne"/>
      <family val="3"/>
    </font>
    <font>
      <sz val="8"/>
      <name val="Marianne"/>
      <family val="3"/>
    </font>
    <font>
      <sz val="8"/>
      <color theme="1"/>
      <name val="Marianne"/>
      <family val="3"/>
    </font>
    <font>
      <sz val="10"/>
      <color theme="1"/>
      <name val="Marianne"/>
      <family val="3"/>
    </font>
    <font>
      <b/>
      <sz val="11"/>
      <color theme="1"/>
      <name val="Marianne"/>
      <family val="3"/>
    </font>
    <font>
      <sz val="10"/>
      <name val="Marianne"/>
      <family val="3"/>
    </font>
    <font>
      <b/>
      <sz val="8"/>
      <color theme="1"/>
      <name val="Marianne"/>
      <family val="3"/>
    </font>
    <font>
      <sz val="12"/>
      <color theme="1"/>
      <name val="Marianne"/>
      <family val="3"/>
    </font>
    <font>
      <sz val="10"/>
      <color rgb="FF000000"/>
      <name val="Marianne"/>
      <family val="3"/>
    </font>
    <font>
      <b/>
      <sz val="10"/>
      <color rgb="FF000000"/>
      <name val="Marianne"/>
      <family val="3"/>
    </font>
    <font>
      <b/>
      <sz val="9"/>
      <color rgb="FF000000"/>
      <name val="Marianne"/>
      <family val="3"/>
    </font>
    <font>
      <b/>
      <sz val="9"/>
      <name val="Marianne"/>
      <family val="3"/>
    </font>
    <font>
      <sz val="9"/>
      <name val="Marianne"/>
      <family val="3"/>
    </font>
    <font>
      <b/>
      <sz val="9"/>
      <color rgb="FFFFFFFF"/>
      <name val="Marianne"/>
      <family val="3"/>
    </font>
    <font>
      <i/>
      <sz val="9"/>
      <color rgb="FF000000"/>
      <name val="Marianne"/>
      <family val="3"/>
    </font>
    <font>
      <i/>
      <sz val="9"/>
      <color rgb="FF3366FF"/>
      <name val="Marianne"/>
      <family val="3"/>
    </font>
    <font>
      <b/>
      <sz val="10"/>
      <name val="Marianne"/>
      <family val="3"/>
    </font>
    <font>
      <sz val="10"/>
      <color rgb="FF000000"/>
      <name val="Arial"/>
      <family val="2"/>
    </font>
    <font>
      <sz val="10"/>
      <color indexed="39"/>
      <name val="Arial"/>
      <family val="2"/>
    </font>
    <font>
      <u/>
      <sz val="11"/>
      <color rgb="FF000000"/>
      <name val="Marianne"/>
      <family val="3"/>
    </font>
    <font>
      <b/>
      <sz val="11"/>
      <color rgb="FFFF0000"/>
      <name val="Marianne"/>
      <family val="3"/>
    </font>
    <font>
      <b/>
      <u/>
      <sz val="11"/>
      <color rgb="FF000000"/>
      <name val="Marianne"/>
      <family val="3"/>
    </font>
    <font>
      <b/>
      <sz val="15"/>
      <color rgb="FF008080"/>
      <name val="Marianne"/>
      <family val="3"/>
    </font>
    <font>
      <b/>
      <u/>
      <sz val="10"/>
      <color theme="10"/>
      <name val="Marianne"/>
      <family val="3"/>
    </font>
    <font>
      <b/>
      <i/>
      <sz val="9"/>
      <name val="Marianne"/>
      <family val="3"/>
    </font>
    <font>
      <b/>
      <sz val="10"/>
      <color rgb="FFFF0000"/>
      <name val="Arial"/>
      <family val="2"/>
    </font>
    <font>
      <b/>
      <sz val="9"/>
      <color theme="1"/>
      <name val="Marianne"/>
      <family val="3"/>
    </font>
    <font>
      <b/>
      <sz val="9"/>
      <color rgb="FF252AFF"/>
      <name val="Marianne"/>
      <family val="3"/>
    </font>
    <font>
      <sz val="9"/>
      <color rgb="FF252AFF"/>
      <name val="Marianne"/>
      <family val="3"/>
    </font>
    <font>
      <b/>
      <i/>
      <sz val="9"/>
      <color rgb="FF252AFF"/>
      <name val="Marianne"/>
      <family val="3"/>
    </font>
    <font>
      <i/>
      <sz val="9"/>
      <color rgb="FF252AFF"/>
      <name val="Marianne"/>
      <family val="3"/>
    </font>
    <font>
      <sz val="9"/>
      <color theme="1"/>
      <name val="Marianne"/>
      <family val="3"/>
    </font>
    <font>
      <b/>
      <u/>
      <vertAlign val="superscript"/>
      <sz val="10"/>
      <color rgb="FF000000"/>
      <name val="Marianne"/>
      <family val="3"/>
    </font>
    <font>
      <sz val="10"/>
      <color rgb="FFFF0000"/>
      <name val="Arial"/>
      <family val="2"/>
    </font>
    <font>
      <sz val="10"/>
      <color rgb="FF000000"/>
      <name val="Arial"/>
    </font>
    <font>
      <sz val="7.5"/>
      <name val="Marianne"/>
      <family val="3"/>
    </font>
    <font>
      <sz val="8"/>
      <color indexed="8"/>
      <name val="Arial"/>
      <family val="2"/>
    </font>
    <font>
      <sz val="11"/>
      <color theme="1"/>
      <name val="Marianne"/>
      <family val="3"/>
    </font>
  </fonts>
  <fills count="29">
    <fill>
      <patternFill patternType="none"/>
    </fill>
    <fill>
      <patternFill patternType="gray125"/>
    </fill>
    <fill>
      <patternFill patternType="solid">
        <fgColor rgb="FFFFFFFF"/>
        <bgColor rgb="FFFFFFCC"/>
      </patternFill>
    </fill>
    <fill>
      <patternFill patternType="solid">
        <fgColor rgb="FFCCFFCC"/>
        <bgColor rgb="FFCCFFFF"/>
      </patternFill>
    </fill>
    <fill>
      <patternFill patternType="solid">
        <fgColor rgb="FFFFFF99"/>
        <bgColor rgb="FFFFFFCC"/>
      </patternFill>
    </fill>
    <fill>
      <patternFill patternType="solid">
        <fgColor rgb="FF339966"/>
        <bgColor rgb="FF008080"/>
      </patternFill>
    </fill>
    <fill>
      <patternFill patternType="solid">
        <fgColor theme="8" tint="0.79998168889431442"/>
        <bgColor indexed="64"/>
      </patternFill>
    </fill>
    <fill>
      <patternFill patternType="solid">
        <fgColor theme="0"/>
        <bgColor indexed="26"/>
      </patternFill>
    </fill>
    <fill>
      <patternFill patternType="solid">
        <fgColor theme="0"/>
        <bgColor indexed="64"/>
      </patternFill>
    </fill>
    <fill>
      <patternFill patternType="solid">
        <fgColor indexed="31"/>
        <bgColor indexed="22"/>
      </patternFill>
    </fill>
    <fill>
      <patternFill patternType="solid">
        <fgColor indexed="27"/>
        <bgColor indexed="41"/>
      </patternFill>
    </fill>
    <fill>
      <patternFill patternType="solid">
        <fgColor indexed="47"/>
        <bgColor indexed="22"/>
      </patternFill>
    </fill>
    <fill>
      <patternFill patternType="solid">
        <fgColor indexed="51"/>
        <bgColor indexed="13"/>
      </patternFill>
    </fill>
    <fill>
      <patternFill patternType="solid">
        <fgColor indexed="30"/>
        <bgColor indexed="21"/>
      </patternFill>
    </fill>
    <fill>
      <patternFill patternType="solid">
        <fgColor indexed="49"/>
        <bgColor indexed="40"/>
      </patternFill>
    </fill>
    <fill>
      <patternFill patternType="solid">
        <fgColor indexed="52"/>
        <bgColor indexed="45"/>
      </patternFill>
    </fill>
    <fill>
      <patternFill patternType="solid">
        <fgColor indexed="22"/>
        <bgColor indexed="44"/>
      </patternFill>
    </fill>
    <fill>
      <patternFill patternType="solid">
        <fgColor indexed="26"/>
        <bgColor indexed="9"/>
      </patternFill>
    </fill>
    <fill>
      <patternFill patternType="lightUp"/>
    </fill>
    <fill>
      <patternFill patternType="solid">
        <fgColor theme="7" tint="0.59999389629810485"/>
        <bgColor rgb="FFFFFFCC"/>
      </patternFill>
    </fill>
    <fill>
      <patternFill patternType="solid">
        <fgColor theme="7" tint="0.59999389629810485"/>
        <bgColor indexed="64"/>
      </patternFill>
    </fill>
    <fill>
      <patternFill patternType="solid">
        <fgColor theme="0"/>
        <bgColor rgb="FFFFFFCC"/>
      </patternFill>
    </fill>
    <fill>
      <patternFill patternType="lightUp">
        <fgColor auto="1"/>
        <bgColor theme="0"/>
      </patternFill>
    </fill>
    <fill>
      <patternFill patternType="lightUp">
        <bgColor theme="0"/>
      </patternFill>
    </fill>
    <fill>
      <patternFill patternType="lightUp">
        <bgColor theme="2"/>
      </patternFill>
    </fill>
    <fill>
      <patternFill patternType="solid">
        <fgColor theme="4" tint="0.79998168889431442"/>
        <bgColor indexed="64"/>
      </patternFill>
    </fill>
    <fill>
      <patternFill patternType="solid">
        <fgColor theme="4" tint="0.79998168889431442"/>
        <bgColor rgb="FFFFFFCC"/>
      </patternFill>
    </fill>
    <fill>
      <patternFill patternType="solid">
        <fgColor theme="4" tint="0.79998168889431442"/>
        <bgColor rgb="FFCCFFFF"/>
      </patternFill>
    </fill>
    <fill>
      <patternFill patternType="solid">
        <fgColor indexed="22"/>
      </patternFill>
    </fill>
  </fills>
  <borders count="93">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style="hair">
        <color auto="1"/>
      </bottom>
      <diagonal/>
    </border>
    <border>
      <left style="hair">
        <color auto="1"/>
      </left>
      <right style="hair">
        <color auto="1"/>
      </right>
      <top/>
      <bottom style="hair">
        <color auto="1"/>
      </bottom>
      <diagonal/>
    </border>
    <border>
      <left/>
      <right/>
      <top/>
      <bottom style="thin">
        <color indexed="21"/>
      </bottom>
      <diagonal/>
    </border>
    <border>
      <left style="thick">
        <color theme="4" tint="0.59996337778862885"/>
      </left>
      <right style="thick">
        <color theme="4" tint="0.59996337778862885"/>
      </right>
      <top style="thick">
        <color theme="4" tint="0.59996337778862885"/>
      </top>
      <bottom/>
      <diagonal/>
    </border>
    <border>
      <left style="thick">
        <color theme="4" tint="0.59996337778862885"/>
      </left>
      <right style="thick">
        <color theme="4" tint="0.59996337778862885"/>
      </right>
      <top/>
      <bottom/>
      <diagonal/>
    </border>
    <border>
      <left style="thick">
        <color theme="4" tint="0.59996337778862885"/>
      </left>
      <right style="thick">
        <color theme="4" tint="0.59996337778862885"/>
      </right>
      <top/>
      <bottom style="thick">
        <color theme="4" tint="0.59996337778862885"/>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style="thick">
        <color theme="4" tint="0.39994506668294322"/>
      </right>
      <top style="thick">
        <color theme="4" tint="0.39994506668294322"/>
      </top>
      <bottom/>
      <diagonal/>
    </border>
    <border>
      <left style="thick">
        <color theme="4" tint="0.39994506668294322"/>
      </left>
      <right style="thick">
        <color theme="4" tint="0.39994506668294322"/>
      </right>
      <top/>
      <bottom/>
      <diagonal/>
    </border>
    <border>
      <left style="thick">
        <color theme="4" tint="0.39994506668294322"/>
      </left>
      <right style="thick">
        <color theme="4" tint="0.39994506668294322"/>
      </right>
      <top/>
      <bottom style="thick">
        <color theme="4" tint="0.39994506668294322"/>
      </bottom>
      <diagonal/>
    </border>
    <border>
      <left style="hair">
        <color indexed="23"/>
      </left>
      <right style="hair">
        <color indexed="23"/>
      </right>
      <top style="hair">
        <color indexed="23"/>
      </top>
      <bottom style="hair">
        <color indexed="23"/>
      </bottom>
      <diagonal/>
    </border>
    <border>
      <left style="hair">
        <color indexed="22"/>
      </left>
      <right style="hair">
        <color indexed="22"/>
      </right>
      <top style="hair">
        <color indexed="22"/>
      </top>
      <bottom style="hair">
        <color indexed="22"/>
      </bottom>
      <diagonal/>
    </border>
    <border>
      <left style="hair">
        <color indexed="63"/>
      </left>
      <right style="hair">
        <color indexed="63"/>
      </right>
      <top style="hair">
        <color indexed="63"/>
      </top>
      <bottom style="hair">
        <color indexed="63"/>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style="hair">
        <color indexed="64"/>
      </right>
      <top style="mediumDashed">
        <color indexed="64"/>
      </top>
      <bottom style="dotted">
        <color indexed="64"/>
      </bottom>
      <diagonal/>
    </border>
    <border>
      <left/>
      <right style="hair">
        <color indexed="64"/>
      </right>
      <top style="mediumDashed">
        <color indexed="64"/>
      </top>
      <bottom style="dotted">
        <color indexed="64"/>
      </bottom>
      <diagonal/>
    </border>
    <border>
      <left/>
      <right style="hair">
        <color auto="1"/>
      </right>
      <top style="dotted">
        <color indexed="64"/>
      </top>
      <bottom style="mediumDashed">
        <color indexed="64"/>
      </bottom>
      <diagonal/>
    </border>
    <border>
      <left style="hair">
        <color indexed="64"/>
      </left>
      <right style="hair">
        <color indexed="64"/>
      </right>
      <top/>
      <bottom style="dotted">
        <color indexed="64"/>
      </bottom>
      <diagonal/>
    </border>
    <border>
      <left style="medium">
        <color auto="1"/>
      </left>
      <right/>
      <top style="medium">
        <color auto="1"/>
      </top>
      <bottom style="medium">
        <color auto="1"/>
      </bottom>
      <diagonal/>
    </border>
    <border>
      <left style="hair">
        <color indexed="64"/>
      </left>
      <right/>
      <top style="medium">
        <color auto="1"/>
      </top>
      <bottom style="medium">
        <color auto="1"/>
      </bottom>
      <diagonal/>
    </border>
    <border>
      <left/>
      <right/>
      <top style="medium">
        <color auto="1"/>
      </top>
      <bottom style="medium">
        <color auto="1"/>
      </bottom>
      <diagonal/>
    </border>
    <border>
      <left style="hair">
        <color indexed="64"/>
      </left>
      <right style="medium">
        <color auto="1"/>
      </right>
      <top style="medium">
        <color auto="1"/>
      </top>
      <bottom style="medium">
        <color auto="1"/>
      </bottom>
      <diagonal/>
    </border>
    <border>
      <left style="hair">
        <color auto="1"/>
      </left>
      <right/>
      <top style="dotted">
        <color indexed="64"/>
      </top>
      <bottom/>
      <diagonal/>
    </border>
    <border>
      <left/>
      <right style="hair">
        <color auto="1"/>
      </right>
      <top style="dotted">
        <color indexed="64"/>
      </top>
      <bottom/>
      <diagonal/>
    </border>
    <border>
      <left style="medium">
        <color auto="1"/>
      </left>
      <right style="hair">
        <color indexed="64"/>
      </right>
      <top style="medium">
        <color auto="1"/>
      </top>
      <bottom style="medium">
        <color auto="1"/>
      </bottom>
      <diagonal/>
    </border>
    <border>
      <left/>
      <right style="hair">
        <color indexed="64"/>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hair">
        <color indexed="64"/>
      </right>
      <top/>
      <bottom style="dotted">
        <color indexed="64"/>
      </bottom>
      <diagonal/>
    </border>
    <border>
      <left style="hair">
        <color indexed="64"/>
      </left>
      <right style="medium">
        <color indexed="64"/>
      </right>
      <top/>
      <bottom style="dotted">
        <color indexed="64"/>
      </bottom>
      <diagonal/>
    </border>
    <border>
      <left style="medium">
        <color indexed="64"/>
      </left>
      <right style="hair">
        <color indexed="64"/>
      </right>
      <top style="dotted">
        <color indexed="64"/>
      </top>
      <bottom style="mediumDashed">
        <color indexed="64"/>
      </bottom>
      <diagonal/>
    </border>
    <border>
      <left style="hair">
        <color indexed="64"/>
      </left>
      <right style="medium">
        <color indexed="64"/>
      </right>
      <top style="dotted">
        <color indexed="64"/>
      </top>
      <bottom style="mediumDashed">
        <color indexed="64"/>
      </bottom>
      <diagonal/>
    </border>
    <border>
      <left style="medium">
        <color indexed="64"/>
      </left>
      <right style="hair">
        <color indexed="64"/>
      </right>
      <top style="mediumDashed">
        <color indexed="64"/>
      </top>
      <bottom style="dotted">
        <color indexed="64"/>
      </bottom>
      <diagonal/>
    </border>
    <border>
      <left style="hair">
        <color indexed="64"/>
      </left>
      <right style="medium">
        <color indexed="64"/>
      </right>
      <top style="mediumDashed">
        <color indexed="64"/>
      </top>
      <bottom style="dotted">
        <color indexed="64"/>
      </bottom>
      <diagonal/>
    </border>
    <border>
      <left style="medium">
        <color indexed="64"/>
      </left>
      <right style="hair">
        <color indexed="64"/>
      </right>
      <top style="dotted">
        <color indexed="64"/>
      </top>
      <bottom/>
      <diagonal/>
    </border>
    <border>
      <left style="hair">
        <color indexed="64"/>
      </left>
      <right style="medium">
        <color indexed="64"/>
      </right>
      <top style="dotted">
        <color indexed="64"/>
      </top>
      <bottom/>
      <diagonal/>
    </border>
    <border>
      <left style="medium">
        <color indexed="64"/>
      </left>
      <right style="hair">
        <color indexed="64"/>
      </right>
      <top style="dotted">
        <color indexed="64"/>
      </top>
      <bottom style="medium">
        <color indexed="64"/>
      </bottom>
      <diagonal/>
    </border>
    <border>
      <left style="hair">
        <color auto="1"/>
      </left>
      <right/>
      <top style="dotted">
        <color indexed="64"/>
      </top>
      <bottom style="medium">
        <color indexed="64"/>
      </bottom>
      <diagonal/>
    </border>
    <border>
      <left/>
      <right style="hair">
        <color auto="1"/>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medium">
        <color auto="1"/>
      </top>
      <bottom style="medium">
        <color auto="1"/>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mediumDashed">
        <color indexed="64"/>
      </bottom>
      <diagonal/>
    </border>
    <border>
      <left style="dotted">
        <color indexed="64"/>
      </left>
      <right style="dotted">
        <color indexed="64"/>
      </right>
      <top style="mediumDash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style="medium">
        <color indexed="64"/>
      </top>
      <bottom style="medium">
        <color auto="1"/>
      </bottom>
      <diagonal/>
    </border>
    <border>
      <left style="dotted">
        <color indexed="64"/>
      </left>
      <right style="medium">
        <color indexed="64"/>
      </right>
      <top style="medium">
        <color indexed="64"/>
      </top>
      <bottom style="medium">
        <color auto="1"/>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mediumDashed">
        <color indexed="64"/>
      </bottom>
      <diagonal/>
    </border>
    <border>
      <left style="dotted">
        <color indexed="64"/>
      </left>
      <right style="medium">
        <color indexed="64"/>
      </right>
      <top style="dotted">
        <color indexed="64"/>
      </top>
      <bottom style="mediumDashed">
        <color indexed="64"/>
      </bottom>
      <diagonal/>
    </border>
    <border>
      <left style="medium">
        <color indexed="64"/>
      </left>
      <right style="dotted">
        <color indexed="64"/>
      </right>
      <top style="mediumDashed">
        <color indexed="64"/>
      </top>
      <bottom style="dotted">
        <color indexed="64"/>
      </bottom>
      <diagonal/>
    </border>
    <border>
      <left style="dotted">
        <color indexed="64"/>
      </left>
      <right style="medium">
        <color indexed="64"/>
      </right>
      <top style="mediumDashed">
        <color indexed="64"/>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hair">
        <color indexed="64"/>
      </left>
      <right/>
      <top style="mediumDashDot">
        <color indexed="64"/>
      </top>
      <bottom style="dotted">
        <color indexed="64"/>
      </bottom>
      <diagonal/>
    </border>
    <border>
      <left style="hair">
        <color auto="1"/>
      </left>
      <right/>
      <top style="dotted">
        <color indexed="64"/>
      </top>
      <bottom style="mediumDashDot">
        <color indexed="64"/>
      </bottom>
      <diagonal/>
    </border>
    <border>
      <left style="hair">
        <color indexed="64"/>
      </left>
      <right/>
      <top style="medium">
        <color indexed="64"/>
      </top>
      <bottom style="dotted">
        <color indexed="64"/>
      </bottom>
      <diagonal/>
    </border>
    <border>
      <left/>
      <right/>
      <top style="dotted">
        <color indexed="64"/>
      </top>
      <bottom style="mediumDashed">
        <color indexed="64"/>
      </bottom>
      <diagonal/>
    </border>
    <border>
      <left style="hair">
        <color indexed="64"/>
      </left>
      <right/>
      <top style="mediumDashed">
        <color indexed="64"/>
      </top>
      <bottom style="dotted">
        <color indexed="64"/>
      </bottom>
      <diagonal/>
    </border>
    <border>
      <left/>
      <right/>
      <top style="mediumDashed">
        <color indexed="64"/>
      </top>
      <bottom style="dotted">
        <color indexed="64"/>
      </bottom>
      <diagonal/>
    </border>
    <border>
      <left/>
      <right/>
      <top style="dotted">
        <color indexed="64"/>
      </top>
      <bottom style="medium">
        <color indexed="64"/>
      </bottom>
      <diagonal/>
    </border>
    <border>
      <left style="hair">
        <color indexed="64"/>
      </left>
      <right style="hair">
        <color indexed="64"/>
      </right>
      <top style="medium">
        <color auto="1"/>
      </top>
      <bottom style="medium">
        <color auto="1"/>
      </bottom>
      <diagonal/>
    </border>
  </borders>
  <cellStyleXfs count="40">
    <xf numFmtId="0" fontId="0" fillId="0" borderId="0">
      <protection locked="0"/>
    </xf>
    <xf numFmtId="9" fontId="13" fillId="0" borderId="0" applyFill="0" applyBorder="0" applyAlignment="0" applyProtection="0"/>
    <xf numFmtId="0" fontId="13" fillId="0" borderId="0"/>
    <xf numFmtId="0" fontId="1" fillId="0" borderId="0" applyBorder="0">
      <protection locked="0"/>
    </xf>
    <xf numFmtId="9" fontId="27" fillId="0" borderId="0" applyFont="0" applyFill="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4" borderId="0" applyNumberFormat="0" applyBorder="0" applyAlignment="0" applyProtection="0"/>
    <xf numFmtId="0" fontId="30" fillId="16" borderId="19" applyNumberFormat="0" applyAlignment="0" applyProtection="0"/>
    <xf numFmtId="170" fontId="13" fillId="0" borderId="0" applyFill="0" applyBorder="0" applyAlignment="0" applyProtection="0"/>
    <xf numFmtId="0" fontId="13" fillId="17" borderId="20" applyNumberFormat="0" applyAlignment="0" applyProtection="0"/>
    <xf numFmtId="170" fontId="13" fillId="0" borderId="0" applyFill="0" applyBorder="0" applyAlignment="0" applyProtection="0"/>
    <xf numFmtId="0" fontId="13" fillId="0" borderId="0" applyNumberFormat="0" applyFill="0" applyBorder="0" applyProtection="0">
      <alignment horizontal="center"/>
    </xf>
    <xf numFmtId="0" fontId="31" fillId="11" borderId="19" applyNumberFormat="0" applyAlignment="0" applyProtection="0"/>
    <xf numFmtId="0" fontId="37" fillId="0" borderId="0" applyNumberFormat="0" applyFill="0" applyBorder="0" applyAlignment="0" applyProtection="0"/>
    <xf numFmtId="164" fontId="13" fillId="0" borderId="0" applyFill="0" applyBorder="0" applyAlignment="0" applyProtection="0"/>
    <xf numFmtId="164" fontId="13" fillId="0" borderId="0" applyFont="0" applyFill="0" applyBorder="0" applyAlignment="0" applyProtection="0"/>
    <xf numFmtId="0" fontId="32" fillId="0" borderId="0"/>
    <xf numFmtId="9" fontId="13" fillId="0" borderId="0" applyFont="0" applyFill="0" applyBorder="0" applyAlignment="0" applyProtection="0"/>
    <xf numFmtId="0" fontId="33" fillId="0" borderId="0" applyNumberFormat="0" applyFill="0" applyBorder="0" applyAlignment="0" applyProtection="0"/>
    <xf numFmtId="171" fontId="33" fillId="0" borderId="0" applyFill="0" applyBorder="0" applyAlignment="0" applyProtection="0"/>
    <xf numFmtId="0" fontId="34" fillId="16" borderId="2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3" fillId="0" borderId="0" applyNumberFormat="0" applyFill="0" applyBorder="0" applyProtection="0">
      <alignment horizontal="center" textRotation="90"/>
    </xf>
    <xf numFmtId="0" fontId="27" fillId="0" borderId="0">
      <protection locked="0"/>
    </xf>
    <xf numFmtId="0" fontId="42" fillId="0" borderId="0" applyNumberFormat="0" applyFill="0" applyBorder="0" applyAlignment="0" applyProtection="0">
      <protection locked="0"/>
    </xf>
    <xf numFmtId="9" fontId="27" fillId="0" borderId="0" applyFont="0" applyFill="0" applyBorder="0" applyAlignment="0" applyProtection="0"/>
    <xf numFmtId="164" fontId="27" fillId="0" borderId="0" applyFont="0" applyFill="0" applyBorder="0" applyAlignment="0" applyProtection="0"/>
    <xf numFmtId="0" fontId="60" fillId="0" borderId="0">
      <protection locked="0"/>
    </xf>
    <xf numFmtId="0" fontId="77" fillId="28" borderId="0">
      <alignment wrapText="1"/>
    </xf>
    <xf numFmtId="0" fontId="77" fillId="0" borderId="0">
      <alignment wrapText="1"/>
    </xf>
    <xf numFmtId="0" fontId="77" fillId="0" borderId="0">
      <alignment wrapText="1"/>
    </xf>
    <xf numFmtId="0" fontId="77" fillId="0" borderId="0">
      <alignment wrapText="1"/>
    </xf>
    <xf numFmtId="173" fontId="77" fillId="0" borderId="0">
      <alignment wrapText="1"/>
    </xf>
  </cellStyleXfs>
  <cellXfs count="309">
    <xf numFmtId="0" fontId="0" fillId="0" borderId="0" xfId="0">
      <protection locked="0"/>
    </xf>
    <xf numFmtId="0" fontId="0" fillId="0" borderId="0" xfId="0">
      <protection locked="0"/>
    </xf>
    <xf numFmtId="0" fontId="5" fillId="0" borderId="0" xfId="0" applyFont="1">
      <protection locked="0"/>
    </xf>
    <xf numFmtId="0" fontId="3" fillId="0" borderId="3" xfId="0" applyFont="1" applyBorder="1">
      <protection locked="0"/>
    </xf>
    <xf numFmtId="0" fontId="3" fillId="0" borderId="0" xfId="0" applyFont="1">
      <protection locked="0"/>
    </xf>
    <xf numFmtId="0" fontId="3" fillId="3" borderId="0" xfId="0" applyFont="1" applyFill="1">
      <protection locked="0"/>
    </xf>
    <xf numFmtId="0" fontId="3" fillId="5" borderId="0" xfId="0" applyFont="1" applyFill="1">
      <protection locked="0"/>
    </xf>
    <xf numFmtId="0" fontId="3" fillId="0" borderId="1" xfId="0" applyFont="1" applyBorder="1">
      <protection locked="0"/>
    </xf>
    <xf numFmtId="0" fontId="3" fillId="0" borderId="2" xfId="0" applyFont="1" applyBorder="1">
      <protection locked="0"/>
    </xf>
    <xf numFmtId="0" fontId="3" fillId="0" borderId="4" xfId="0" applyFont="1" applyBorder="1">
      <protection locked="0"/>
    </xf>
    <xf numFmtId="0" fontId="3" fillId="3" borderId="5" xfId="0" applyFont="1" applyFill="1" applyBorder="1">
      <protection locked="0"/>
    </xf>
    <xf numFmtId="0" fontId="3" fillId="3" borderId="6" xfId="0" applyFont="1" applyFill="1" applyBorder="1">
      <protection locked="0"/>
    </xf>
    <xf numFmtId="0" fontId="3" fillId="5" borderId="6" xfId="0" applyFont="1" applyFill="1" applyBorder="1">
      <protection locked="0"/>
    </xf>
    <xf numFmtId="0" fontId="3" fillId="0" borderId="6" xfId="0" applyFont="1" applyBorder="1">
      <protection locked="0"/>
    </xf>
    <xf numFmtId="0" fontId="3" fillId="0" borderId="7" xfId="0" applyFont="1" applyBorder="1">
      <protection locked="0"/>
    </xf>
    <xf numFmtId="0" fontId="3" fillId="0" borderId="8" xfId="0" applyFont="1" applyBorder="1">
      <protection locked="0"/>
    </xf>
    <xf numFmtId="0" fontId="3" fillId="3" borderId="8" xfId="0" applyFont="1" applyFill="1" applyBorder="1">
      <protection locked="0"/>
    </xf>
    <xf numFmtId="0" fontId="3" fillId="3" borderId="1" xfId="0" applyFont="1" applyFill="1" applyBorder="1">
      <protection locked="0"/>
    </xf>
    <xf numFmtId="49" fontId="6" fillId="0" borderId="0" xfId="0" applyNumberFormat="1" applyFont="1" applyAlignment="1">
      <alignment horizontal="left" vertical="center"/>
      <protection locked="0"/>
    </xf>
    <xf numFmtId="0" fontId="0" fillId="0" borderId="0" xfId="0">
      <protection locked="0"/>
    </xf>
    <xf numFmtId="9" fontId="21" fillId="0" borderId="10" xfId="1" applyFont="1" applyFill="1" applyBorder="1" applyAlignment="1">
      <alignment horizontal="right" vertical="center" wrapText="1"/>
    </xf>
    <xf numFmtId="9" fontId="21" fillId="0" borderId="11" xfId="1" applyFont="1" applyFill="1" applyBorder="1" applyAlignment="1">
      <alignment horizontal="right" vertical="center" wrapText="1"/>
    </xf>
    <xf numFmtId="9" fontId="21" fillId="0" borderId="12" xfId="1" applyFont="1" applyFill="1" applyBorder="1" applyAlignment="1">
      <alignment horizontal="right" vertical="center" wrapText="1"/>
    </xf>
    <xf numFmtId="0" fontId="24" fillId="8" borderId="0" xfId="2" applyFont="1" applyFill="1"/>
    <xf numFmtId="9" fontId="21" fillId="0" borderId="16" xfId="1" applyFont="1" applyFill="1" applyBorder="1" applyAlignment="1">
      <alignment horizontal="right" vertical="center" wrapText="1"/>
    </xf>
    <xf numFmtId="9" fontId="21" fillId="0" borderId="17" xfId="1" applyFont="1" applyFill="1" applyBorder="1" applyAlignment="1">
      <alignment horizontal="right" vertical="center" wrapText="1"/>
    </xf>
    <xf numFmtId="9" fontId="21" fillId="0" borderId="18" xfId="1" applyFont="1" applyFill="1" applyBorder="1" applyAlignment="1">
      <alignment horizontal="right" vertical="center" wrapText="1"/>
    </xf>
    <xf numFmtId="0" fontId="13" fillId="0" borderId="0" xfId="2"/>
    <xf numFmtId="49" fontId="39" fillId="0" borderId="0" xfId="2" applyNumberFormat="1" applyFont="1" applyFill="1" applyBorder="1" applyAlignment="1">
      <alignment horizontal="left" vertical="center"/>
    </xf>
    <xf numFmtId="0" fontId="38" fillId="0" borderId="0" xfId="2" applyFont="1" applyFill="1" applyAlignment="1"/>
    <xf numFmtId="0" fontId="17" fillId="0" borderId="0" xfId="2" applyFont="1" applyFill="1" applyAlignment="1"/>
    <xf numFmtId="0" fontId="13" fillId="0" borderId="0" xfId="2" applyFill="1"/>
    <xf numFmtId="0" fontId="40" fillId="0" borderId="0" xfId="2" applyFont="1" applyFill="1" applyAlignment="1"/>
    <xf numFmtId="0" fontId="17" fillId="0" borderId="0" xfId="2" applyFont="1" applyAlignment="1">
      <alignment vertical="center"/>
    </xf>
    <xf numFmtId="165" fontId="13" fillId="0" borderId="0" xfId="2" applyNumberFormat="1"/>
    <xf numFmtId="0" fontId="27" fillId="0" borderId="0" xfId="30">
      <protection locked="0"/>
    </xf>
    <xf numFmtId="0" fontId="48" fillId="7" borderId="0" xfId="2" applyFont="1" applyFill="1"/>
    <xf numFmtId="0" fontId="48" fillId="8" borderId="0" xfId="2" applyFont="1" applyFill="1"/>
    <xf numFmtId="0" fontId="27" fillId="0" borderId="23" xfId="30" applyFont="1" applyBorder="1" applyAlignment="1">
      <alignment horizontal="center" vertical="center" wrapText="1" shrinkToFit="1"/>
      <protection locked="0"/>
    </xf>
    <xf numFmtId="0" fontId="41" fillId="0" borderId="0" xfId="2" applyFont="1"/>
    <xf numFmtId="3" fontId="52" fillId="0" borderId="22" xfId="30" applyNumberFormat="1" applyFont="1" applyBorder="1">
      <protection locked="0"/>
    </xf>
    <xf numFmtId="3" fontId="51" fillId="0" borderId="22" xfId="30" applyNumberFormat="1" applyFont="1" applyBorder="1">
      <protection locked="0"/>
    </xf>
    <xf numFmtId="3" fontId="51" fillId="4" borderId="22" xfId="30" applyNumberFormat="1" applyFont="1" applyFill="1" applyBorder="1">
      <protection locked="0"/>
    </xf>
    <xf numFmtId="9" fontId="20" fillId="0" borderId="0" xfId="4" applyFont="1" applyFill="1" applyAlignment="1">
      <alignment horizontal="left"/>
    </xf>
    <xf numFmtId="9" fontId="16" fillId="0" borderId="0" xfId="4" applyFont="1" applyFill="1" applyAlignment="1">
      <alignment horizontal="left"/>
    </xf>
    <xf numFmtId="9" fontId="24" fillId="8" borderId="0" xfId="4" applyFont="1" applyFill="1"/>
    <xf numFmtId="0" fontId="13" fillId="0" borderId="0" xfId="2" applyFont="1" applyFill="1" applyBorder="1" applyAlignment="1"/>
    <xf numFmtId="0" fontId="13" fillId="0" borderId="0" xfId="2" applyFill="1" applyBorder="1"/>
    <xf numFmtId="0" fontId="52" fillId="0" borderId="8" xfId="30" applyFont="1" applyBorder="1" applyAlignment="1">
      <alignment horizontal="center" vertical="center" wrapText="1" shrinkToFit="1"/>
      <protection locked="0"/>
    </xf>
    <xf numFmtId="0" fontId="51" fillId="0" borderId="8" xfId="30" applyFont="1" applyBorder="1" applyAlignment="1">
      <alignment horizontal="center" vertical="center" wrapText="1" shrinkToFit="1"/>
      <protection locked="0"/>
    </xf>
    <xf numFmtId="0" fontId="51" fillId="0" borderId="7" xfId="30" applyFont="1" applyBorder="1" applyAlignment="1">
      <alignment horizontal="center" vertical="center" wrapText="1" shrinkToFit="1"/>
      <protection locked="0"/>
    </xf>
    <xf numFmtId="0" fontId="40" fillId="0" borderId="24" xfId="2" applyFont="1" applyFill="1" applyBorder="1" applyAlignment="1"/>
    <xf numFmtId="0" fontId="13" fillId="0" borderId="24" xfId="2" applyBorder="1"/>
    <xf numFmtId="0" fontId="13" fillId="0" borderId="26" xfId="2" applyBorder="1"/>
    <xf numFmtId="0" fontId="13" fillId="0" borderId="27" xfId="2" applyBorder="1"/>
    <xf numFmtId="0" fontId="13" fillId="0" borderId="0" xfId="2" applyBorder="1"/>
    <xf numFmtId="0" fontId="13" fillId="0" borderId="28" xfId="2" applyBorder="1"/>
    <xf numFmtId="0" fontId="59" fillId="0" borderId="30" xfId="2" applyFont="1" applyBorder="1" applyAlignment="1">
      <alignment vertical="center"/>
    </xf>
    <xf numFmtId="0" fontId="59" fillId="0" borderId="31" xfId="2" applyFont="1" applyBorder="1" applyAlignment="1">
      <alignment vertical="center"/>
    </xf>
    <xf numFmtId="0" fontId="59" fillId="0" borderId="29" xfId="2" applyFont="1" applyBorder="1" applyAlignment="1">
      <alignment vertical="center"/>
    </xf>
    <xf numFmtId="9" fontId="13" fillId="0" borderId="0" xfId="4" applyFont="1"/>
    <xf numFmtId="9" fontId="10" fillId="0" borderId="0" xfId="32" applyFont="1" applyFill="1" applyBorder="1" applyAlignment="1" applyProtection="1">
      <alignment horizontal="right" vertical="center"/>
      <protection locked="0"/>
    </xf>
    <xf numFmtId="172" fontId="12" fillId="0" borderId="0" xfId="33" applyNumberFormat="1" applyFont="1" applyFill="1" applyBorder="1" applyAlignment="1" applyProtection="1">
      <alignment horizontal="right" vertical="center"/>
      <protection locked="0"/>
    </xf>
    <xf numFmtId="172" fontId="11" fillId="0" borderId="0" xfId="33" applyNumberFormat="1" applyFont="1" applyFill="1" applyBorder="1" applyAlignment="1" applyProtection="1">
      <alignment horizontal="right" vertical="center"/>
      <protection locked="0"/>
    </xf>
    <xf numFmtId="172" fontId="10" fillId="0" borderId="0" xfId="33" applyNumberFormat="1" applyFont="1" applyFill="1" applyBorder="1" applyAlignment="1" applyProtection="1">
      <alignment horizontal="right" vertical="center"/>
      <protection locked="0"/>
    </xf>
    <xf numFmtId="9" fontId="27" fillId="0" borderId="0" xfId="32" applyProtection="1">
      <protection locked="0"/>
    </xf>
    <xf numFmtId="0" fontId="8" fillId="0" borderId="0" xfId="34" applyFont="1" applyBorder="1" applyAlignment="1">
      <alignment vertical="center"/>
      <protection locked="0"/>
    </xf>
    <xf numFmtId="0" fontId="7" fillId="0" borderId="0" xfId="34" applyFont="1" applyBorder="1" applyAlignment="1">
      <protection locked="0"/>
    </xf>
    <xf numFmtId="0" fontId="60" fillId="0" borderId="28" xfId="34" applyBorder="1">
      <protection locked="0"/>
    </xf>
    <xf numFmtId="0" fontId="60" fillId="0" borderId="0" xfId="34" applyBorder="1">
      <protection locked="0"/>
    </xf>
    <xf numFmtId="0" fontId="5" fillId="0" borderId="25" xfId="34" applyFont="1" applyBorder="1" applyAlignment="1">
      <protection locked="0"/>
    </xf>
    <xf numFmtId="0" fontId="61" fillId="0" borderId="0" xfId="2" applyFont="1"/>
    <xf numFmtId="9" fontId="24" fillId="8" borderId="0" xfId="4" applyFont="1" applyFill="1" applyAlignment="1">
      <alignment horizontal="left"/>
    </xf>
    <xf numFmtId="9" fontId="25" fillId="8" borderId="0" xfId="4" applyFont="1" applyFill="1" applyAlignment="1" applyProtection="1">
      <alignment horizontal="left"/>
      <protection locked="0"/>
    </xf>
    <xf numFmtId="1" fontId="27" fillId="0" borderId="0" xfId="32" applyNumberFormat="1" applyProtection="1">
      <protection locked="0"/>
    </xf>
    <xf numFmtId="1" fontId="13" fillId="0" borderId="0" xfId="2" applyNumberFormat="1"/>
    <xf numFmtId="9" fontId="20" fillId="0" borderId="0" xfId="4" applyFont="1" applyFill="1"/>
    <xf numFmtId="9" fontId="16" fillId="0" borderId="0" xfId="4" applyFont="1" applyFill="1"/>
    <xf numFmtId="0" fontId="17" fillId="0" borderId="0" xfId="2" applyFont="1"/>
    <xf numFmtId="0" fontId="13" fillId="0" borderId="0" xfId="2" applyFont="1" applyFill="1" applyBorder="1" applyAlignment="1">
      <alignment horizontal="left" vertical="center"/>
    </xf>
    <xf numFmtId="3" fontId="52" fillId="19" borderId="22" xfId="30" applyNumberFormat="1" applyFont="1" applyFill="1" applyBorder="1">
      <protection locked="0"/>
    </xf>
    <xf numFmtId="3" fontId="51" fillId="19" borderId="22" xfId="30" applyNumberFormat="1" applyFont="1" applyFill="1" applyBorder="1">
      <protection locked="0"/>
    </xf>
    <xf numFmtId="0" fontId="51" fillId="8" borderId="0" xfId="0" applyFont="1" applyFill="1">
      <protection locked="0"/>
    </xf>
    <xf numFmtId="0" fontId="3" fillId="8" borderId="0" xfId="0" applyFont="1" applyFill="1">
      <protection locked="0"/>
    </xf>
    <xf numFmtId="0" fontId="62" fillId="8" borderId="0" xfId="0" applyFont="1" applyFill="1">
      <protection locked="0"/>
    </xf>
    <xf numFmtId="0" fontId="62" fillId="21" borderId="0" xfId="0" applyFont="1" applyFill="1">
      <protection locked="0"/>
    </xf>
    <xf numFmtId="0" fontId="3" fillId="21" borderId="0" xfId="0" applyFont="1" applyFill="1">
      <protection locked="0"/>
    </xf>
    <xf numFmtId="0" fontId="5" fillId="8" borderId="0" xfId="0" applyFont="1" applyFill="1">
      <protection locked="0"/>
    </xf>
    <xf numFmtId="0" fontId="2" fillId="8" borderId="0" xfId="0" applyFont="1" applyFill="1">
      <protection locked="0"/>
    </xf>
    <xf numFmtId="17" fontId="51" fillId="8" borderId="0" xfId="0" applyNumberFormat="1" applyFont="1" applyFill="1">
      <protection locked="0"/>
    </xf>
    <xf numFmtId="0" fontId="64" fillId="8" borderId="0" xfId="0" applyFont="1" applyFill="1">
      <protection locked="0"/>
    </xf>
    <xf numFmtId="0" fontId="65" fillId="21" borderId="0" xfId="0" applyFont="1" applyFill="1">
      <protection locked="0"/>
    </xf>
    <xf numFmtId="0" fontId="51" fillId="8" borderId="0" xfId="0" applyFont="1" applyFill="1" applyAlignment="1">
      <alignment wrapText="1"/>
      <protection locked="0"/>
    </xf>
    <xf numFmtId="0" fontId="52" fillId="8" borderId="0" xfId="0" applyFont="1" applyFill="1" applyAlignment="1">
      <alignment wrapText="1"/>
      <protection locked="0"/>
    </xf>
    <xf numFmtId="0" fontId="53" fillId="19" borderId="44" xfId="34" applyFont="1" applyFill="1" applyBorder="1" applyAlignment="1">
      <alignment vertical="center" wrapText="1"/>
      <protection locked="0"/>
    </xf>
    <xf numFmtId="0" fontId="53" fillId="0" borderId="38" xfId="34" applyFont="1" applyBorder="1" applyAlignment="1">
      <alignment horizontal="center" vertical="center" wrapText="1"/>
      <protection locked="0"/>
    </xf>
    <xf numFmtId="0" fontId="5" fillId="0" borderId="59" xfId="34" applyFont="1" applyBorder="1" applyAlignment="1">
      <protection locked="0"/>
    </xf>
    <xf numFmtId="0" fontId="7" fillId="0" borderId="60" xfId="34" applyFont="1" applyBorder="1" applyAlignment="1">
      <protection locked="0"/>
    </xf>
    <xf numFmtId="0" fontId="17" fillId="0" borderId="60" xfId="2" applyFont="1" applyFill="1" applyBorder="1" applyAlignment="1"/>
    <xf numFmtId="0" fontId="13" fillId="0" borderId="60" xfId="2" applyFill="1" applyBorder="1"/>
    <xf numFmtId="0" fontId="13" fillId="0" borderId="61" xfId="2" applyFill="1" applyBorder="1"/>
    <xf numFmtId="0" fontId="13" fillId="0" borderId="63" xfId="2" applyFill="1" applyBorder="1"/>
    <xf numFmtId="0" fontId="51" fillId="0" borderId="62" xfId="34" applyFont="1" applyBorder="1" applyAlignment="1">
      <protection locked="0"/>
    </xf>
    <xf numFmtId="0" fontId="52" fillId="0" borderId="64" xfId="34" applyFont="1" applyBorder="1" applyAlignment="1">
      <protection locked="0"/>
    </xf>
    <xf numFmtId="0" fontId="7" fillId="0" borderId="65" xfId="34" applyFont="1" applyBorder="1" applyAlignment="1">
      <protection locked="0"/>
    </xf>
    <xf numFmtId="0" fontId="13" fillId="0" borderId="65" xfId="2" applyFont="1" applyFill="1" applyBorder="1" applyAlignment="1"/>
    <xf numFmtId="0" fontId="13" fillId="0" borderId="65" xfId="2" applyFill="1" applyBorder="1"/>
    <xf numFmtId="0" fontId="13" fillId="0" borderId="66" xfId="2" applyFill="1" applyBorder="1"/>
    <xf numFmtId="0" fontId="53" fillId="0" borderId="67" xfId="34" applyFont="1" applyBorder="1" applyAlignment="1">
      <alignment horizontal="center" vertical="center" wrapText="1"/>
      <protection locked="0"/>
    </xf>
    <xf numFmtId="3" fontId="57" fillId="22" borderId="69" xfId="34" applyNumberFormat="1" applyFont="1" applyFill="1" applyBorder="1" applyAlignment="1">
      <alignment horizontal="right" vertical="center"/>
      <protection locked="0"/>
    </xf>
    <xf numFmtId="3" fontId="57" fillId="23" borderId="70" xfId="34" applyNumberFormat="1" applyFont="1" applyFill="1" applyBorder="1" applyAlignment="1">
      <alignment horizontal="right" vertical="center"/>
      <protection locked="0"/>
    </xf>
    <xf numFmtId="3" fontId="57" fillId="22" borderId="71" xfId="34" applyNumberFormat="1" applyFont="1" applyFill="1" applyBorder="1" applyAlignment="1">
      <alignment horizontal="right" vertical="center"/>
      <protection locked="0"/>
    </xf>
    <xf numFmtId="3" fontId="57" fillId="20" borderId="67" xfId="33" applyNumberFormat="1" applyFont="1" applyFill="1" applyBorder="1" applyAlignment="1" applyProtection="1">
      <alignment horizontal="right" vertical="center"/>
      <protection locked="0"/>
    </xf>
    <xf numFmtId="3" fontId="57" fillId="23" borderId="68" xfId="34" applyNumberFormat="1" applyFont="1" applyFill="1" applyBorder="1" applyAlignment="1">
      <alignment horizontal="right" vertical="center"/>
      <protection locked="0"/>
    </xf>
    <xf numFmtId="3" fontId="57" fillId="19" borderId="67" xfId="33" applyNumberFormat="1" applyFont="1" applyFill="1" applyBorder="1" applyAlignment="1" applyProtection="1">
      <alignment horizontal="right" vertical="center"/>
      <protection locked="0"/>
    </xf>
    <xf numFmtId="3" fontId="57" fillId="18" borderId="68" xfId="34" applyNumberFormat="1" applyFont="1" applyFill="1" applyBorder="1" applyAlignment="1">
      <alignment horizontal="right" vertical="center"/>
      <protection locked="0"/>
    </xf>
    <xf numFmtId="3" fontId="58" fillId="22" borderId="69" xfId="34" applyNumberFormat="1" applyFont="1" applyFill="1" applyBorder="1" applyAlignment="1">
      <alignment horizontal="right" vertical="center"/>
      <protection locked="0"/>
    </xf>
    <xf numFmtId="3" fontId="58" fillId="23" borderId="70" xfId="34" applyNumberFormat="1" applyFont="1" applyFill="1" applyBorder="1" applyAlignment="1">
      <alignment horizontal="right" vertical="center"/>
      <protection locked="0"/>
    </xf>
    <xf numFmtId="3" fontId="58" fillId="22" borderId="71" xfId="34" applyNumberFormat="1" applyFont="1" applyFill="1" applyBorder="1" applyAlignment="1">
      <alignment horizontal="right" vertical="center"/>
      <protection locked="0"/>
    </xf>
    <xf numFmtId="3" fontId="58" fillId="23" borderId="68" xfId="34" applyNumberFormat="1" applyFont="1" applyFill="1" applyBorder="1" applyAlignment="1">
      <alignment horizontal="right" vertical="center"/>
      <protection locked="0"/>
    </xf>
    <xf numFmtId="3" fontId="58" fillId="18" borderId="68" xfId="34" applyNumberFormat="1" applyFont="1" applyFill="1" applyBorder="1" applyAlignment="1">
      <alignment horizontal="right" vertical="center"/>
      <protection locked="0"/>
    </xf>
    <xf numFmtId="3" fontId="58" fillId="23" borderId="68" xfId="33" applyNumberFormat="1" applyFont="1" applyFill="1" applyBorder="1" applyAlignment="1" applyProtection="1">
      <alignment horizontal="right" vertical="center"/>
      <protection locked="0"/>
    </xf>
    <xf numFmtId="3" fontId="58" fillId="22" borderId="72" xfId="34" applyNumberFormat="1" applyFont="1" applyFill="1" applyBorder="1" applyAlignment="1">
      <alignment horizontal="right" vertical="center"/>
      <protection locked="0"/>
    </xf>
    <xf numFmtId="3" fontId="57" fillId="23" borderId="68" xfId="33" applyNumberFormat="1" applyFont="1" applyFill="1" applyBorder="1" applyAlignment="1" applyProtection="1">
      <alignment horizontal="right" vertical="center"/>
      <protection locked="0"/>
    </xf>
    <xf numFmtId="3" fontId="57" fillId="22" borderId="72" xfId="34" applyNumberFormat="1" applyFont="1" applyFill="1" applyBorder="1" applyAlignment="1">
      <alignment horizontal="right" vertical="center"/>
      <protection locked="0"/>
    </xf>
    <xf numFmtId="0" fontId="56" fillId="0" borderId="39" xfId="34" applyFont="1" applyBorder="1" applyAlignment="1">
      <alignment horizontal="left" vertical="center" wrapText="1"/>
      <protection locked="0"/>
    </xf>
    <xf numFmtId="0" fontId="4" fillId="19" borderId="39" xfId="34" applyFont="1" applyFill="1" applyBorder="1" applyAlignment="1">
      <alignment vertical="center"/>
      <protection locked="0"/>
    </xf>
    <xf numFmtId="0" fontId="53" fillId="0" borderId="73" xfId="34" applyFont="1" applyBorder="1" applyAlignment="1">
      <alignment horizontal="center" vertical="center" wrapText="1"/>
      <protection locked="0"/>
    </xf>
    <xf numFmtId="0" fontId="53" fillId="0" borderId="74" xfId="34" applyFont="1" applyBorder="1" applyAlignment="1">
      <alignment horizontal="center" vertical="center" wrapText="1"/>
      <protection locked="0"/>
    </xf>
    <xf numFmtId="3" fontId="57" fillId="22" borderId="77" xfId="34" applyNumberFormat="1" applyFont="1" applyFill="1" applyBorder="1" applyAlignment="1">
      <alignment horizontal="right" vertical="center"/>
      <protection locked="0"/>
    </xf>
    <xf numFmtId="3" fontId="57" fillId="22" borderId="78" xfId="34" applyNumberFormat="1" applyFont="1" applyFill="1" applyBorder="1" applyAlignment="1">
      <alignment horizontal="right" vertical="center"/>
      <protection locked="0"/>
    </xf>
    <xf numFmtId="3" fontId="57" fillId="23" borderId="79" xfId="34" applyNumberFormat="1" applyFont="1" applyFill="1" applyBorder="1" applyAlignment="1">
      <alignment horizontal="right" vertical="center"/>
      <protection locked="0"/>
    </xf>
    <xf numFmtId="3" fontId="57" fillId="23" borderId="80" xfId="34" applyNumberFormat="1" applyFont="1" applyFill="1" applyBorder="1" applyAlignment="1">
      <alignment horizontal="right" vertical="center"/>
      <protection locked="0"/>
    </xf>
    <xf numFmtId="3" fontId="57" fillId="22" borderId="81" xfId="34" applyNumberFormat="1" applyFont="1" applyFill="1" applyBorder="1" applyAlignment="1">
      <alignment horizontal="right" vertical="center"/>
      <protection locked="0"/>
    </xf>
    <xf numFmtId="3" fontId="57" fillId="22" borderId="82" xfId="34" applyNumberFormat="1" applyFont="1" applyFill="1" applyBorder="1" applyAlignment="1">
      <alignment horizontal="right" vertical="center"/>
      <protection locked="0"/>
    </xf>
    <xf numFmtId="3" fontId="57" fillId="20" borderId="73" xfId="33" applyNumberFormat="1" applyFont="1" applyFill="1" applyBorder="1" applyAlignment="1" applyProtection="1">
      <alignment horizontal="right" vertical="center"/>
      <protection locked="0"/>
    </xf>
    <xf numFmtId="3" fontId="57" fillId="20" borderId="74" xfId="33" applyNumberFormat="1" applyFont="1" applyFill="1" applyBorder="1" applyAlignment="1" applyProtection="1">
      <alignment horizontal="right" vertical="center"/>
      <protection locked="0"/>
    </xf>
    <xf numFmtId="3" fontId="57" fillId="23" borderId="75" xfId="34" applyNumberFormat="1" applyFont="1" applyFill="1" applyBorder="1" applyAlignment="1">
      <alignment horizontal="right" vertical="center"/>
      <protection locked="0"/>
    </xf>
    <xf numFmtId="3" fontId="57" fillId="23" borderId="76" xfId="34" applyNumberFormat="1" applyFont="1" applyFill="1" applyBorder="1" applyAlignment="1">
      <alignment horizontal="right" vertical="center"/>
      <protection locked="0"/>
    </xf>
    <xf numFmtId="3" fontId="57" fillId="19" borderId="73" xfId="33" applyNumberFormat="1" applyFont="1" applyFill="1" applyBorder="1" applyAlignment="1" applyProtection="1">
      <alignment horizontal="right" vertical="center"/>
      <protection locked="0"/>
    </xf>
    <xf numFmtId="3" fontId="57" fillId="19" borderId="74" xfId="33" applyNumberFormat="1" applyFont="1" applyFill="1" applyBorder="1" applyAlignment="1" applyProtection="1">
      <alignment horizontal="right" vertical="center"/>
      <protection locked="0"/>
    </xf>
    <xf numFmtId="3" fontId="57" fillId="18" borderId="75" xfId="34" applyNumberFormat="1" applyFont="1" applyFill="1" applyBorder="1" applyAlignment="1">
      <alignment horizontal="right" vertical="center"/>
      <protection locked="0"/>
    </xf>
    <xf numFmtId="3" fontId="57" fillId="18" borderId="76" xfId="34" applyNumberFormat="1" applyFont="1" applyFill="1" applyBorder="1" applyAlignment="1">
      <alignment horizontal="right" vertical="center"/>
      <protection locked="0"/>
    </xf>
    <xf numFmtId="3" fontId="57" fillId="23" borderId="75" xfId="33" applyNumberFormat="1" applyFont="1" applyFill="1" applyBorder="1" applyAlignment="1" applyProtection="1">
      <alignment horizontal="right" vertical="center"/>
      <protection locked="0"/>
    </xf>
    <xf numFmtId="3" fontId="57" fillId="23" borderId="76" xfId="33" applyNumberFormat="1" applyFont="1" applyFill="1" applyBorder="1" applyAlignment="1" applyProtection="1">
      <alignment horizontal="right" vertical="center"/>
      <protection locked="0"/>
    </xf>
    <xf numFmtId="3" fontId="57" fillId="22" borderId="83" xfId="34" applyNumberFormat="1" applyFont="1" applyFill="1" applyBorder="1" applyAlignment="1">
      <alignment horizontal="right" vertical="center"/>
      <protection locked="0"/>
    </xf>
    <xf numFmtId="3" fontId="57" fillId="22" borderId="84" xfId="34" applyNumberFormat="1" applyFont="1" applyFill="1" applyBorder="1" applyAlignment="1">
      <alignment horizontal="right" vertical="center"/>
      <protection locked="0"/>
    </xf>
    <xf numFmtId="3" fontId="58" fillId="22" borderId="77" xfId="34" applyNumberFormat="1" applyFont="1" applyFill="1" applyBorder="1" applyAlignment="1">
      <alignment horizontal="right" vertical="center"/>
      <protection locked="0"/>
    </xf>
    <xf numFmtId="3" fontId="58" fillId="22" borderId="78" xfId="34" applyNumberFormat="1" applyFont="1" applyFill="1" applyBorder="1" applyAlignment="1">
      <alignment horizontal="right" vertical="center"/>
      <protection locked="0"/>
    </xf>
    <xf numFmtId="3" fontId="58" fillId="23" borderId="79" xfId="34" applyNumberFormat="1" applyFont="1" applyFill="1" applyBorder="1" applyAlignment="1">
      <alignment horizontal="right" vertical="center"/>
      <protection locked="0"/>
    </xf>
    <xf numFmtId="3" fontId="58" fillId="23" borderId="80" xfId="34" applyNumberFormat="1" applyFont="1" applyFill="1" applyBorder="1" applyAlignment="1">
      <alignment horizontal="right" vertical="center"/>
      <protection locked="0"/>
    </xf>
    <xf numFmtId="3" fontId="58" fillId="22" borderId="81" xfId="34" applyNumberFormat="1" applyFont="1" applyFill="1" applyBorder="1" applyAlignment="1">
      <alignment horizontal="right" vertical="center"/>
      <protection locked="0"/>
    </xf>
    <xf numFmtId="3" fontId="58" fillId="22" borderId="82" xfId="34" applyNumberFormat="1" applyFont="1" applyFill="1" applyBorder="1" applyAlignment="1">
      <alignment horizontal="right" vertical="center"/>
      <protection locked="0"/>
    </xf>
    <xf numFmtId="3" fontId="58" fillId="23" borderId="75" xfId="34" applyNumberFormat="1" applyFont="1" applyFill="1" applyBorder="1" applyAlignment="1">
      <alignment horizontal="right" vertical="center"/>
      <protection locked="0"/>
    </xf>
    <xf numFmtId="3" fontId="58" fillId="23" borderId="76" xfId="34" applyNumberFormat="1" applyFont="1" applyFill="1" applyBorder="1" applyAlignment="1">
      <alignment horizontal="right" vertical="center"/>
      <protection locked="0"/>
    </xf>
    <xf numFmtId="3" fontId="58" fillId="18" borderId="75" xfId="34" applyNumberFormat="1" applyFont="1" applyFill="1" applyBorder="1" applyAlignment="1">
      <alignment horizontal="right" vertical="center"/>
      <protection locked="0"/>
    </xf>
    <xf numFmtId="3" fontId="58" fillId="18" borderId="76" xfId="34" applyNumberFormat="1" applyFont="1" applyFill="1" applyBorder="1" applyAlignment="1">
      <alignment horizontal="right" vertical="center"/>
      <protection locked="0"/>
    </xf>
    <xf numFmtId="3" fontId="58" fillId="23" borderId="75" xfId="33" applyNumberFormat="1" applyFont="1" applyFill="1" applyBorder="1" applyAlignment="1" applyProtection="1">
      <alignment horizontal="right" vertical="center"/>
      <protection locked="0"/>
    </xf>
    <xf numFmtId="3" fontId="58" fillId="23" borderId="76" xfId="33" applyNumberFormat="1" applyFont="1" applyFill="1" applyBorder="1" applyAlignment="1" applyProtection="1">
      <alignment horizontal="right" vertical="center"/>
      <protection locked="0"/>
    </xf>
    <xf numFmtId="3" fontId="58" fillId="22" borderId="83" xfId="34" applyNumberFormat="1" applyFont="1" applyFill="1" applyBorder="1" applyAlignment="1">
      <alignment horizontal="right" vertical="center"/>
      <protection locked="0"/>
    </xf>
    <xf numFmtId="3" fontId="58" fillId="22" borderId="84" xfId="34" applyNumberFormat="1" applyFont="1" applyFill="1" applyBorder="1" applyAlignment="1">
      <alignment horizontal="right" vertical="center"/>
      <protection locked="0"/>
    </xf>
    <xf numFmtId="0" fontId="4" fillId="3" borderId="86" xfId="34" applyFont="1" applyFill="1" applyBorder="1" applyAlignment="1">
      <alignment vertical="center"/>
      <protection locked="0"/>
    </xf>
    <xf numFmtId="0" fontId="4" fillId="3" borderId="42" xfId="34" applyFont="1" applyFill="1" applyBorder="1" applyAlignment="1">
      <alignment vertical="center"/>
      <protection locked="0"/>
    </xf>
    <xf numFmtId="0" fontId="4" fillId="3" borderId="56" xfId="34" applyFont="1" applyFill="1" applyBorder="1" applyAlignment="1">
      <alignment vertical="center"/>
      <protection locked="0"/>
    </xf>
    <xf numFmtId="0" fontId="66" fillId="21" borderId="0" xfId="31" applyFont="1" applyFill="1">
      <protection locked="0"/>
    </xf>
    <xf numFmtId="3" fontId="57" fillId="25" borderId="75" xfId="34" applyNumberFormat="1" applyFont="1" applyFill="1" applyBorder="1" applyAlignment="1">
      <alignment horizontal="right" vertical="center"/>
      <protection locked="0"/>
    </xf>
    <xf numFmtId="3" fontId="57" fillId="25" borderId="68" xfId="34" applyNumberFormat="1" applyFont="1" applyFill="1" applyBorder="1" applyAlignment="1">
      <alignment horizontal="right" vertical="center"/>
      <protection locked="0"/>
    </xf>
    <xf numFmtId="3" fontId="57" fillId="25" borderId="76" xfId="34" applyNumberFormat="1" applyFont="1" applyFill="1" applyBorder="1" applyAlignment="1">
      <alignment horizontal="right" vertical="center"/>
      <protection locked="0"/>
    </xf>
    <xf numFmtId="3" fontId="58" fillId="25" borderId="75" xfId="34" applyNumberFormat="1" applyFont="1" applyFill="1" applyBorder="1" applyAlignment="1">
      <alignment horizontal="right" vertical="center"/>
      <protection locked="0"/>
    </xf>
    <xf numFmtId="3" fontId="58" fillId="25" borderId="68" xfId="34" applyNumberFormat="1" applyFont="1" applyFill="1" applyBorder="1" applyAlignment="1">
      <alignment horizontal="right" vertical="center"/>
      <protection locked="0"/>
    </xf>
    <xf numFmtId="3" fontId="58" fillId="25" borderId="76" xfId="34" applyNumberFormat="1" applyFont="1" applyFill="1" applyBorder="1" applyAlignment="1">
      <alignment horizontal="right" vertical="center"/>
      <protection locked="0"/>
    </xf>
    <xf numFmtId="3" fontId="57" fillId="25" borderId="79" xfId="34" applyNumberFormat="1" applyFont="1" applyFill="1" applyBorder="1" applyAlignment="1">
      <alignment horizontal="right" vertical="center"/>
      <protection locked="0"/>
    </xf>
    <xf numFmtId="3" fontId="57" fillId="25" borderId="70" xfId="34" applyNumberFormat="1" applyFont="1" applyFill="1" applyBorder="1" applyAlignment="1">
      <alignment horizontal="right" vertical="center"/>
      <protection locked="0"/>
    </xf>
    <xf numFmtId="3" fontId="57" fillId="25" borderId="80" xfId="34" applyNumberFormat="1" applyFont="1" applyFill="1" applyBorder="1" applyAlignment="1">
      <alignment horizontal="right" vertical="center"/>
      <protection locked="0"/>
    </xf>
    <xf numFmtId="3" fontId="58" fillId="25" borderId="79" xfId="34" applyNumberFormat="1" applyFont="1" applyFill="1" applyBorder="1" applyAlignment="1">
      <alignment horizontal="right" vertical="center"/>
      <protection locked="0"/>
    </xf>
    <xf numFmtId="3" fontId="58" fillId="25" borderId="70" xfId="34" applyNumberFormat="1" applyFont="1" applyFill="1" applyBorder="1" applyAlignment="1">
      <alignment horizontal="right" vertical="center"/>
      <protection locked="0"/>
    </xf>
    <xf numFmtId="3" fontId="58" fillId="25" borderId="80" xfId="34" applyNumberFormat="1" applyFont="1" applyFill="1" applyBorder="1" applyAlignment="1">
      <alignment horizontal="right" vertical="center"/>
      <protection locked="0"/>
    </xf>
    <xf numFmtId="3" fontId="57" fillId="25" borderId="79" xfId="33" applyNumberFormat="1" applyFont="1" applyFill="1" applyBorder="1" applyAlignment="1" applyProtection="1">
      <alignment horizontal="right" vertical="center"/>
      <protection locked="0"/>
    </xf>
    <xf numFmtId="3" fontId="57" fillId="25" borderId="70" xfId="33" applyNumberFormat="1" applyFont="1" applyFill="1" applyBorder="1" applyAlignment="1" applyProtection="1">
      <alignment horizontal="right" vertical="center"/>
      <protection locked="0"/>
    </xf>
    <xf numFmtId="3" fontId="57" fillId="25" borderId="80" xfId="33" applyNumberFormat="1" applyFont="1" applyFill="1" applyBorder="1" applyAlignment="1" applyProtection="1">
      <alignment horizontal="right" vertical="center"/>
      <protection locked="0"/>
    </xf>
    <xf numFmtId="3" fontId="58" fillId="25" borderId="79" xfId="33" applyNumberFormat="1" applyFont="1" applyFill="1" applyBorder="1" applyAlignment="1" applyProtection="1">
      <alignment horizontal="right" vertical="center"/>
      <protection locked="0"/>
    </xf>
    <xf numFmtId="3" fontId="58" fillId="25" borderId="70" xfId="33" applyNumberFormat="1" applyFont="1" applyFill="1" applyBorder="1" applyAlignment="1" applyProtection="1">
      <alignment horizontal="right" vertical="center"/>
      <protection locked="0"/>
    </xf>
    <xf numFmtId="3" fontId="58" fillId="25" borderId="80" xfId="33" applyNumberFormat="1" applyFont="1" applyFill="1" applyBorder="1" applyAlignment="1" applyProtection="1">
      <alignment horizontal="right" vertical="center"/>
      <protection locked="0"/>
    </xf>
    <xf numFmtId="0" fontId="4" fillId="26" borderId="85" xfId="34" applyFont="1" applyFill="1" applyBorder="1" applyAlignment="1">
      <alignment vertical="center"/>
      <protection locked="0"/>
    </xf>
    <xf numFmtId="0" fontId="4" fillId="26" borderId="32" xfId="34" applyFont="1" applyFill="1" applyBorder="1" applyAlignment="1">
      <alignment vertical="center"/>
      <protection locked="0"/>
    </xf>
    <xf numFmtId="0" fontId="4" fillId="26" borderId="87" xfId="34" applyFont="1" applyFill="1" applyBorder="1" applyAlignment="1">
      <alignment vertical="center"/>
      <protection locked="0"/>
    </xf>
    <xf numFmtId="0" fontId="63" fillId="0" borderId="62" xfId="34" applyFont="1" applyBorder="1" applyAlignment="1">
      <protection locked="0"/>
    </xf>
    <xf numFmtId="9" fontId="4" fillId="24" borderId="0" xfId="4" applyFont="1" applyFill="1" applyBorder="1"/>
    <xf numFmtId="3" fontId="4" fillId="27" borderId="0" xfId="0" applyNumberFormat="1" applyFont="1" applyFill="1" applyBorder="1" applyAlignment="1">
      <alignment horizontal="right" vertical="center"/>
      <protection locked="0"/>
    </xf>
    <xf numFmtId="0" fontId="54" fillId="19" borderId="38" xfId="34" applyFont="1" applyFill="1" applyBorder="1" applyAlignment="1">
      <alignment vertical="center" wrapText="1"/>
      <protection locked="0"/>
    </xf>
    <xf numFmtId="0" fontId="68" fillId="0" borderId="0" xfId="2" applyFont="1"/>
    <xf numFmtId="0" fontId="69" fillId="0" borderId="73" xfId="34" applyFont="1" applyBorder="1" applyAlignment="1">
      <alignment horizontal="center" vertical="center" wrapText="1"/>
      <protection locked="0"/>
    </xf>
    <xf numFmtId="0" fontId="69" fillId="0" borderId="67" xfId="34" applyFont="1" applyBorder="1" applyAlignment="1">
      <alignment horizontal="center" vertical="center" wrapText="1"/>
      <protection locked="0"/>
    </xf>
    <xf numFmtId="0" fontId="69" fillId="0" borderId="74" xfId="34" applyFont="1" applyBorder="1" applyAlignment="1">
      <alignment horizontal="center" vertical="center" wrapText="1"/>
      <protection locked="0"/>
    </xf>
    <xf numFmtId="0" fontId="70" fillId="0" borderId="45" xfId="34" applyFont="1" applyBorder="1" applyAlignment="1">
      <alignment horizontal="center" vertical="center" wrapText="1"/>
      <protection locked="0"/>
    </xf>
    <xf numFmtId="0" fontId="70" fillId="0" borderId="92" xfId="30" applyFont="1" applyBorder="1" applyAlignment="1">
      <alignment horizontal="center" vertical="center" wrapText="1"/>
      <protection locked="0"/>
    </xf>
    <xf numFmtId="0" fontId="70" fillId="0" borderId="46" xfId="30" applyFont="1" applyBorder="1" applyAlignment="1">
      <alignment horizontal="center" vertical="center" wrapText="1"/>
      <protection locked="0"/>
    </xf>
    <xf numFmtId="3" fontId="72" fillId="25" borderId="33" xfId="34" applyNumberFormat="1" applyFont="1" applyFill="1" applyBorder="1" applyAlignment="1">
      <alignment horizontal="right" vertical="center"/>
      <protection locked="0"/>
    </xf>
    <xf numFmtId="9" fontId="71" fillId="25" borderId="37" xfId="34" applyNumberFormat="1" applyFont="1" applyFill="1" applyBorder="1" applyAlignment="1">
      <alignment horizontal="right" vertical="center"/>
      <protection locked="0"/>
    </xf>
    <xf numFmtId="9" fontId="71" fillId="25" borderId="32" xfId="34" applyNumberFormat="1" applyFont="1" applyFill="1" applyBorder="1" applyAlignment="1">
      <alignment horizontal="right" vertical="center"/>
      <protection locked="0"/>
    </xf>
    <xf numFmtId="9" fontId="71" fillId="25" borderId="48" xfId="32" applyNumberFormat="1" applyFont="1" applyFill="1" applyBorder="1" applyAlignment="1" applyProtection="1">
      <alignment horizontal="right" vertical="center"/>
      <protection locked="0"/>
    </xf>
    <xf numFmtId="3" fontId="73" fillId="22" borderId="36" xfId="34" applyNumberFormat="1" applyFont="1" applyFill="1" applyBorder="1" applyAlignment="1">
      <alignment horizontal="right" vertical="center"/>
      <protection locked="0"/>
    </xf>
    <xf numFmtId="1" fontId="73" fillId="22" borderId="36" xfId="34" applyNumberFormat="1" applyFont="1" applyFill="1" applyBorder="1" applyAlignment="1">
      <alignment horizontal="right" vertical="center"/>
      <protection locked="0"/>
    </xf>
    <xf numFmtId="1" fontId="73" fillId="22" borderId="88" xfId="34" applyNumberFormat="1" applyFont="1" applyFill="1" applyBorder="1" applyAlignment="1">
      <alignment horizontal="right" vertical="center"/>
      <protection locked="0"/>
    </xf>
    <xf numFmtId="1" fontId="73" fillId="22" borderId="50" xfId="34" applyNumberFormat="1" applyFont="1" applyFill="1" applyBorder="1" applyAlignment="1">
      <alignment horizontal="right" vertical="center"/>
      <protection locked="0"/>
    </xf>
    <xf numFmtId="3" fontId="72" fillId="23" borderId="35" xfId="34" applyNumberFormat="1" applyFont="1" applyFill="1" applyBorder="1" applyAlignment="1">
      <alignment horizontal="right" vertical="center"/>
      <protection locked="0"/>
    </xf>
    <xf numFmtId="9" fontId="71" fillId="23" borderId="34" xfId="34" applyNumberFormat="1" applyFont="1" applyFill="1" applyBorder="1" applyAlignment="1">
      <alignment horizontal="right" vertical="center"/>
      <protection locked="0"/>
    </xf>
    <xf numFmtId="9" fontId="71" fillId="23" borderId="89" xfId="34" applyNumberFormat="1" applyFont="1" applyFill="1" applyBorder="1" applyAlignment="1">
      <alignment horizontal="right" vertical="center"/>
      <protection locked="0"/>
    </xf>
    <xf numFmtId="9" fontId="71" fillId="23" borderId="52" xfId="32" applyNumberFormat="1" applyFont="1" applyFill="1" applyBorder="1" applyAlignment="1" applyProtection="1">
      <alignment horizontal="right" vertical="center"/>
      <protection locked="0"/>
    </xf>
    <xf numFmtId="3" fontId="72" fillId="25" borderId="35" xfId="34" applyNumberFormat="1" applyFont="1" applyFill="1" applyBorder="1" applyAlignment="1">
      <alignment horizontal="right" vertical="center"/>
      <protection locked="0"/>
    </xf>
    <xf numFmtId="9" fontId="71" fillId="25" borderId="34" xfId="34" applyNumberFormat="1" applyFont="1" applyFill="1" applyBorder="1" applyAlignment="1">
      <alignment horizontal="right" vertical="center"/>
      <protection locked="0"/>
    </xf>
    <xf numFmtId="9" fontId="71" fillId="25" borderId="89" xfId="34" applyNumberFormat="1" applyFont="1" applyFill="1" applyBorder="1" applyAlignment="1">
      <alignment horizontal="right" vertical="center"/>
      <protection locked="0"/>
    </xf>
    <xf numFmtId="9" fontId="71" fillId="25" borderId="52" xfId="32" applyNumberFormat="1" applyFont="1" applyFill="1" applyBorder="1" applyAlignment="1" applyProtection="1">
      <alignment horizontal="right" vertical="center"/>
      <protection locked="0"/>
    </xf>
    <xf numFmtId="3" fontId="72" fillId="25" borderId="35" xfId="33" applyNumberFormat="1" applyFont="1" applyFill="1" applyBorder="1" applyAlignment="1" applyProtection="1">
      <alignment horizontal="right" vertical="center"/>
      <protection locked="0"/>
    </xf>
    <xf numFmtId="3" fontId="73" fillId="22" borderId="43" xfId="34" applyNumberFormat="1" applyFont="1" applyFill="1" applyBorder="1" applyAlignment="1">
      <alignment horizontal="right" vertical="center"/>
      <protection locked="0"/>
    </xf>
    <xf numFmtId="1" fontId="73" fillId="22" borderId="43" xfId="34" applyNumberFormat="1" applyFont="1" applyFill="1" applyBorder="1" applyAlignment="1">
      <alignment horizontal="right" vertical="center"/>
      <protection locked="0"/>
    </xf>
    <xf numFmtId="1" fontId="73" fillId="22" borderId="24" xfId="34" applyNumberFormat="1" applyFont="1" applyFill="1" applyBorder="1" applyAlignment="1">
      <alignment horizontal="right" vertical="center"/>
      <protection locked="0"/>
    </xf>
    <xf numFmtId="1" fontId="73" fillId="22" borderId="54" xfId="34" applyNumberFormat="1" applyFont="1" applyFill="1" applyBorder="1" applyAlignment="1">
      <alignment horizontal="right" vertical="center"/>
      <protection locked="0"/>
    </xf>
    <xf numFmtId="3" fontId="73" fillId="20" borderId="40" xfId="33" applyNumberFormat="1" applyFont="1" applyFill="1" applyBorder="1" applyAlignment="1" applyProtection="1">
      <alignment horizontal="right" vertical="center"/>
      <protection locked="0"/>
    </xf>
    <xf numFmtId="9" fontId="73" fillId="20" borderId="39" xfId="32" applyFont="1" applyFill="1" applyBorder="1" applyAlignment="1" applyProtection="1">
      <alignment horizontal="right" vertical="center"/>
      <protection locked="0"/>
    </xf>
    <xf numFmtId="9" fontId="73" fillId="20" borderId="41" xfId="32" applyFont="1" applyFill="1" applyBorder="1" applyAlignment="1" applyProtection="1">
      <alignment horizontal="right" vertical="center"/>
      <protection locked="0"/>
    </xf>
    <xf numFmtId="3" fontId="72" fillId="23" borderId="33" xfId="34" applyNumberFormat="1" applyFont="1" applyFill="1" applyBorder="1" applyAlignment="1">
      <alignment horizontal="right" vertical="center"/>
      <protection locked="0"/>
    </xf>
    <xf numFmtId="9" fontId="71" fillId="23" borderId="37" xfId="34" applyNumberFormat="1" applyFont="1" applyFill="1" applyBorder="1" applyAlignment="1">
      <alignment horizontal="right" vertical="center"/>
      <protection locked="0"/>
    </xf>
    <xf numFmtId="9" fontId="71" fillId="23" borderId="32" xfId="34" applyNumberFormat="1" applyFont="1" applyFill="1" applyBorder="1" applyAlignment="1">
      <alignment horizontal="right" vertical="center"/>
      <protection locked="0"/>
    </xf>
    <xf numFmtId="9" fontId="71" fillId="23" borderId="48" xfId="32" applyNumberFormat="1" applyFont="1" applyFill="1" applyBorder="1" applyAlignment="1" applyProtection="1">
      <alignment horizontal="right" vertical="center"/>
      <protection locked="0"/>
    </xf>
    <xf numFmtId="3" fontId="73" fillId="19" borderId="40" xfId="33" applyNumberFormat="1" applyFont="1" applyFill="1" applyBorder="1" applyAlignment="1" applyProtection="1">
      <alignment horizontal="right" vertical="center"/>
      <protection locked="0"/>
    </xf>
    <xf numFmtId="9" fontId="73" fillId="19" borderId="39" xfId="32" applyFont="1" applyFill="1" applyBorder="1" applyAlignment="1" applyProtection="1">
      <alignment horizontal="right" vertical="center"/>
      <protection locked="0"/>
    </xf>
    <xf numFmtId="9" fontId="73" fillId="19" borderId="41" xfId="32" applyFont="1" applyFill="1" applyBorder="1" applyAlignment="1" applyProtection="1">
      <alignment horizontal="right" vertical="center"/>
      <protection locked="0"/>
    </xf>
    <xf numFmtId="3" fontId="72" fillId="18" borderId="33" xfId="34" applyNumberFormat="1" applyFont="1" applyFill="1" applyBorder="1" applyAlignment="1">
      <alignment horizontal="right" vertical="center"/>
      <protection locked="0"/>
    </xf>
    <xf numFmtId="9" fontId="71" fillId="18" borderId="37" xfId="34" applyNumberFormat="1" applyFont="1" applyFill="1" applyBorder="1" applyAlignment="1">
      <alignment horizontal="right" vertical="center"/>
      <protection locked="0"/>
    </xf>
    <xf numFmtId="9" fontId="71" fillId="18" borderId="32" xfId="34" applyNumberFormat="1" applyFont="1" applyFill="1" applyBorder="1" applyAlignment="1">
      <alignment horizontal="right" vertical="center"/>
      <protection locked="0"/>
    </xf>
    <xf numFmtId="9" fontId="71" fillId="18" borderId="48" xfId="32" applyNumberFormat="1" applyFont="1" applyFill="1" applyBorder="1" applyAlignment="1" applyProtection="1">
      <alignment horizontal="right" vertical="center"/>
      <protection locked="0"/>
    </xf>
    <xf numFmtId="9" fontId="71" fillId="25" borderId="35" xfId="34" applyNumberFormat="1" applyFont="1" applyFill="1" applyBorder="1" applyAlignment="1">
      <alignment horizontal="right" vertical="center"/>
      <protection locked="0"/>
    </xf>
    <xf numFmtId="9" fontId="71" fillId="25" borderId="90" xfId="34" applyNumberFormat="1" applyFont="1" applyFill="1" applyBorder="1" applyAlignment="1">
      <alignment horizontal="right" vertical="center"/>
      <protection locked="0"/>
    </xf>
    <xf numFmtId="3" fontId="73" fillId="22" borderId="57" xfId="34" applyNumberFormat="1" applyFont="1" applyFill="1" applyBorder="1" applyAlignment="1">
      <alignment horizontal="right" vertical="center"/>
      <protection locked="0"/>
    </xf>
    <xf numFmtId="1" fontId="73" fillId="22" borderId="57" xfId="34" applyNumberFormat="1" applyFont="1" applyFill="1" applyBorder="1" applyAlignment="1">
      <alignment horizontal="right" vertical="center"/>
      <protection locked="0"/>
    </xf>
    <xf numFmtId="1" fontId="73" fillId="22" borderId="91" xfId="34" applyNumberFormat="1" applyFont="1" applyFill="1" applyBorder="1" applyAlignment="1">
      <alignment horizontal="right" vertical="center"/>
      <protection locked="0"/>
    </xf>
    <xf numFmtId="1" fontId="73" fillId="22" borderId="58" xfId="34" applyNumberFormat="1" applyFont="1" applyFill="1" applyBorder="1" applyAlignment="1">
      <alignment horizontal="right" vertical="center"/>
      <protection locked="0"/>
    </xf>
    <xf numFmtId="0" fontId="41" fillId="0" borderId="0" xfId="2" applyFont="1" applyAlignment="1">
      <alignment horizontal="left" vertical="center"/>
    </xf>
    <xf numFmtId="0" fontId="9" fillId="0" borderId="0" xfId="30" applyFont="1" applyAlignment="1">
      <alignment vertical="center"/>
      <protection locked="0"/>
    </xf>
    <xf numFmtId="0" fontId="76" fillId="0" borderId="27" xfId="34" applyFont="1" applyBorder="1">
      <protection locked="0"/>
    </xf>
    <xf numFmtId="0" fontId="21" fillId="6" borderId="13" xfId="2" applyFont="1" applyFill="1" applyBorder="1" applyAlignment="1">
      <alignment horizontal="center" vertical="center" wrapText="1"/>
    </xf>
    <xf numFmtId="0" fontId="21" fillId="6" borderId="14" xfId="2" applyFont="1" applyFill="1" applyBorder="1" applyAlignment="1">
      <alignment horizontal="center" vertical="center" wrapText="1"/>
    </xf>
    <xf numFmtId="0" fontId="21" fillId="6" borderId="15" xfId="2" applyFont="1" applyFill="1" applyBorder="1" applyAlignment="1">
      <alignment horizontal="center" vertical="center" wrapText="1"/>
    </xf>
    <xf numFmtId="3" fontId="72" fillId="19" borderId="40" xfId="33" applyNumberFormat="1" applyFont="1" applyFill="1" applyBorder="1" applyAlignment="1" applyProtection="1">
      <alignment horizontal="right" vertical="center"/>
      <protection locked="0"/>
    </xf>
    <xf numFmtId="3" fontId="51" fillId="19" borderId="22" xfId="33" applyNumberFormat="1" applyFont="1" applyFill="1" applyBorder="1" applyProtection="1">
      <protection locked="0"/>
    </xf>
    <xf numFmtId="0" fontId="48" fillId="0" borderId="0" xfId="2" applyFont="1"/>
    <xf numFmtId="0" fontId="43" fillId="0" borderId="0" xfId="2" applyFont="1" applyAlignment="1">
      <alignment vertical="center"/>
    </xf>
    <xf numFmtId="0" fontId="43" fillId="0" borderId="0" xfId="2" applyFont="1"/>
    <xf numFmtId="0" fontId="14" fillId="0" borderId="0" xfId="2" applyFont="1"/>
    <xf numFmtId="0" fontId="15" fillId="0" borderId="0" xfId="2" applyFont="1"/>
    <xf numFmtId="0" fontId="44" fillId="0" borderId="0" xfId="2" applyFont="1"/>
    <xf numFmtId="0" fontId="49" fillId="0" borderId="9" xfId="2" applyFont="1" applyBorder="1" applyAlignment="1">
      <alignment horizontal="center" vertical="center" wrapText="1"/>
    </xf>
    <xf numFmtId="0" fontId="20" fillId="0" borderId="0" xfId="2" applyFont="1"/>
    <xf numFmtId="0" fontId="45" fillId="0" borderId="16" xfId="2" applyFont="1" applyBorder="1"/>
    <xf numFmtId="2" fontId="78" fillId="0" borderId="16" xfId="2" applyNumberFormat="1" applyFont="1" applyBorder="1" applyAlignment="1">
      <alignment horizontal="center" vertical="center" wrapText="1"/>
    </xf>
    <xf numFmtId="9" fontId="78" fillId="0" borderId="16" xfId="1" applyFont="1" applyFill="1" applyBorder="1" applyAlignment="1">
      <alignment horizontal="center" vertical="center" wrapText="1"/>
    </xf>
    <xf numFmtId="9" fontId="15" fillId="0" borderId="0" xfId="4" applyFont="1" applyFill="1" applyAlignment="1">
      <alignment horizontal="center"/>
    </xf>
    <xf numFmtId="0" fontId="15" fillId="0" borderId="0" xfId="2" applyFont="1" applyAlignment="1">
      <alignment horizontal="center"/>
    </xf>
    <xf numFmtId="0" fontId="45" fillId="0" borderId="17" xfId="2" applyFont="1" applyBorder="1"/>
    <xf numFmtId="2" fontId="78" fillId="0" borderId="17" xfId="2" applyNumberFormat="1" applyFont="1" applyBorder="1" applyAlignment="1">
      <alignment horizontal="center" vertical="center" wrapText="1"/>
    </xf>
    <xf numFmtId="9" fontId="78" fillId="0" borderId="17" xfId="1" applyFont="1" applyFill="1" applyBorder="1" applyAlignment="1">
      <alignment horizontal="center" vertical="center" wrapText="1"/>
    </xf>
    <xf numFmtId="2" fontId="21" fillId="0" borderId="17" xfId="2" applyNumberFormat="1" applyFont="1" applyBorder="1" applyAlignment="1">
      <alignment horizontal="center" vertical="center" wrapText="1"/>
    </xf>
    <xf numFmtId="4" fontId="79" fillId="0" borderId="0" xfId="30" applyNumberFormat="1" applyFont="1">
      <protection locked="0"/>
    </xf>
    <xf numFmtId="166" fontId="15" fillId="0" borderId="0" xfId="30" applyNumberFormat="1" applyFont="1">
      <protection locked="0"/>
    </xf>
    <xf numFmtId="0" fontId="45" fillId="0" borderId="18" xfId="2" applyFont="1" applyBorder="1"/>
    <xf numFmtId="2" fontId="78" fillId="0" borderId="18" xfId="2" applyNumberFormat="1" applyFont="1" applyBorder="1" applyAlignment="1">
      <alignment horizontal="center" vertical="center" wrapText="1"/>
    </xf>
    <xf numFmtId="0" fontId="46" fillId="0" borderId="0" xfId="2" applyFont="1"/>
    <xf numFmtId="0" fontId="45" fillId="0" borderId="0" xfId="2" applyFont="1"/>
    <xf numFmtId="9" fontId="16" fillId="0" borderId="0" xfId="2" applyNumberFormat="1" applyFont="1"/>
    <xf numFmtId="0" fontId="16" fillId="0" borderId="0" xfId="2" applyFont="1"/>
    <xf numFmtId="4" fontId="26" fillId="0" borderId="0" xfId="30" applyNumberFormat="1" applyFont="1">
      <protection locked="0"/>
    </xf>
    <xf numFmtId="2" fontId="21" fillId="0" borderId="16" xfId="2" applyNumberFormat="1" applyFont="1" applyBorder="1" applyAlignment="1">
      <alignment horizontal="center" vertical="center" wrapText="1"/>
    </xf>
    <xf numFmtId="166" fontId="16" fillId="0" borderId="0" xfId="2" applyNumberFormat="1" applyFont="1"/>
    <xf numFmtId="2" fontId="21" fillId="0" borderId="18" xfId="2" applyNumberFormat="1" applyFont="1" applyBorder="1" applyAlignment="1">
      <alignment horizontal="center" vertical="center" wrapText="1"/>
    </xf>
    <xf numFmtId="167" fontId="46" fillId="0" borderId="0" xfId="2" applyNumberFormat="1" applyFont="1"/>
    <xf numFmtId="0" fontId="47" fillId="0" borderId="0" xfId="2" applyFont="1" applyAlignment="1">
      <alignment horizontal="left" vertical="center"/>
    </xf>
    <xf numFmtId="0" fontId="22" fillId="0" borderId="0" xfId="2" applyFont="1"/>
    <xf numFmtId="0" fontId="18" fillId="0" borderId="0" xfId="2" applyFont="1"/>
    <xf numFmtId="0" fontId="19" fillId="0" borderId="0" xfId="2" applyFont="1"/>
    <xf numFmtId="0" fontId="13" fillId="0" borderId="0" xfId="2" applyAlignment="1">
      <alignment horizontal="center"/>
    </xf>
    <xf numFmtId="0" fontId="45" fillId="0" borderId="10" xfId="2" applyFont="1" applyBorder="1"/>
    <xf numFmtId="2" fontId="21" fillId="0" borderId="10" xfId="2" applyNumberFormat="1" applyFont="1" applyBorder="1" applyAlignment="1">
      <alignment horizontal="center" vertical="center" wrapText="1"/>
    </xf>
    <xf numFmtId="0" fontId="45" fillId="0" borderId="11" xfId="2" applyFont="1" applyBorder="1"/>
    <xf numFmtId="2" fontId="21" fillId="0" borderId="11" xfId="2" applyNumberFormat="1" applyFont="1" applyBorder="1" applyAlignment="1">
      <alignment horizontal="center" vertical="center" wrapText="1"/>
    </xf>
    <xf numFmtId="0" fontId="45" fillId="0" borderId="12" xfId="2" applyFont="1" applyBorder="1"/>
    <xf numFmtId="2" fontId="21" fillId="0" borderId="12" xfId="2" applyNumberFormat="1" applyFont="1" applyBorder="1" applyAlignment="1">
      <alignment horizontal="center" vertical="center" wrapText="1"/>
    </xf>
    <xf numFmtId="2" fontId="41" fillId="7" borderId="0" xfId="2" applyNumberFormat="1" applyFont="1" applyFill="1" applyAlignment="1">
      <alignment horizontal="left" vertical="center"/>
    </xf>
    <xf numFmtId="4" fontId="25" fillId="8" borderId="0" xfId="2" applyNumberFormat="1" applyFont="1" applyFill="1" applyProtection="1">
      <protection locked="0"/>
    </xf>
    <xf numFmtId="0" fontId="44" fillId="7" borderId="0" xfId="2" applyFont="1" applyFill="1"/>
    <xf numFmtId="166" fontId="15" fillId="0" borderId="0" xfId="30" applyNumberFormat="1" applyFont="1" applyProtection="1"/>
    <xf numFmtId="9" fontId="15" fillId="0" borderId="0" xfId="4" applyFont="1" applyAlignment="1">
      <alignment horizontal="center"/>
    </xf>
    <xf numFmtId="9" fontId="16" fillId="0" borderId="0" xfId="4" applyFont="1"/>
    <xf numFmtId="9" fontId="16" fillId="0" borderId="0" xfId="4" applyFont="1" applyAlignment="1">
      <alignment horizontal="left"/>
    </xf>
    <xf numFmtId="0" fontId="80" fillId="0" borderId="0" xfId="2" applyFont="1"/>
    <xf numFmtId="0" fontId="42" fillId="21" borderId="0" xfId="31" applyNumberFormat="1" applyFill="1" applyBorder="1" applyAlignment="1" applyProtection="1">
      <protection locked="0"/>
    </xf>
    <xf numFmtId="0" fontId="13" fillId="0" borderId="0" xfId="2" applyFont="1" applyFill="1" applyBorder="1" applyAlignment="1">
      <alignment horizontal="left" vertical="center"/>
    </xf>
    <xf numFmtId="0" fontId="54" fillId="2" borderId="51" xfId="34" applyFont="1" applyFill="1" applyBorder="1" applyAlignment="1">
      <alignment vertical="center" wrapText="1"/>
      <protection locked="0"/>
    </xf>
    <xf numFmtId="0" fontId="53" fillId="2" borderId="49" xfId="34" applyFont="1" applyFill="1" applyBorder="1" applyAlignment="1">
      <alignment vertical="center" wrapText="1"/>
      <protection locked="0"/>
    </xf>
    <xf numFmtId="0" fontId="53" fillId="2" borderId="51" xfId="34" applyFont="1" applyFill="1" applyBorder="1" applyAlignment="1">
      <alignment vertical="center" wrapText="1"/>
      <protection locked="0"/>
    </xf>
    <xf numFmtId="0" fontId="54" fillId="2" borderId="47" xfId="34" applyFont="1" applyFill="1" applyBorder="1" applyAlignment="1">
      <alignment vertical="center" wrapText="1"/>
      <protection locked="0"/>
    </xf>
    <xf numFmtId="0" fontId="53" fillId="2" borderId="53" xfId="34" applyFont="1" applyFill="1" applyBorder="1" applyAlignment="1">
      <alignment vertical="center" wrapText="1"/>
      <protection locked="0"/>
    </xf>
    <xf numFmtId="0" fontId="53" fillId="2" borderId="47" xfId="34" applyFont="1" applyFill="1" applyBorder="1" applyAlignment="1">
      <alignment vertical="center" wrapText="1"/>
      <protection locked="0"/>
    </xf>
    <xf numFmtId="0" fontId="53" fillId="2" borderId="55" xfId="34" applyFont="1" applyFill="1" applyBorder="1" applyAlignment="1">
      <alignment vertical="center" wrapText="1"/>
      <protection locked="0"/>
    </xf>
    <xf numFmtId="0" fontId="53" fillId="0" borderId="47" xfId="34" applyFont="1" applyFill="1" applyBorder="1" applyAlignment="1">
      <alignment horizontal="left" vertical="center" wrapText="1"/>
      <protection locked="0"/>
    </xf>
    <xf numFmtId="0" fontId="53" fillId="0" borderId="49" xfId="34" applyFont="1" applyFill="1" applyBorder="1" applyAlignment="1">
      <alignment horizontal="left" vertical="center" wrapText="1"/>
      <protection locked="0"/>
    </xf>
    <xf numFmtId="2" fontId="50" fillId="0" borderId="0" xfId="2" applyNumberFormat="1" applyFont="1" applyAlignment="1">
      <alignment horizontal="center" vertical="center" shrinkToFit="1"/>
    </xf>
    <xf numFmtId="2" fontId="50" fillId="0" borderId="0" xfId="2" applyNumberFormat="1" applyFont="1" applyAlignment="1">
      <alignment horizontal="left" vertical="center" shrinkToFit="1"/>
    </xf>
    <xf numFmtId="0" fontId="23" fillId="0" borderId="0" xfId="2" applyFont="1" applyAlignment="1">
      <alignment horizontal="center"/>
    </xf>
  </cellXfs>
  <cellStyles count="40">
    <cellStyle name="20 % - Accent1 2" xfId="5" xr:uid="{00000000-0005-0000-0000-000000000000}"/>
    <cellStyle name="20 % - Accent5 2" xfId="6" xr:uid="{00000000-0005-0000-0000-000001000000}"/>
    <cellStyle name="20 % - Accent6 2" xfId="7" xr:uid="{00000000-0005-0000-0000-000002000000}"/>
    <cellStyle name="40 % - Accent6 2" xfId="8" xr:uid="{00000000-0005-0000-0000-000003000000}"/>
    <cellStyle name="60 % - Accent1 2" xfId="9" xr:uid="{00000000-0005-0000-0000-000004000000}"/>
    <cellStyle name="60 % - Accent5 2" xfId="10" xr:uid="{00000000-0005-0000-0000-000005000000}"/>
    <cellStyle name="60 % - Accent6 2" xfId="11" xr:uid="{00000000-0005-0000-0000-000006000000}"/>
    <cellStyle name="Accent5 2" xfId="12" xr:uid="{00000000-0005-0000-0000-000007000000}"/>
    <cellStyle name="Calcul 2" xfId="13" xr:uid="{00000000-0005-0000-0000-000008000000}"/>
    <cellStyle name="Comma [0]" xfId="14" xr:uid="{00000000-0005-0000-0000-000009000000}"/>
    <cellStyle name="Commentaire" xfId="15" xr:uid="{00000000-0005-0000-0000-00000A000000}"/>
    <cellStyle name="Currency [0]" xfId="16" xr:uid="{00000000-0005-0000-0000-00000B000000}"/>
    <cellStyle name="En-tête" xfId="17" xr:uid="{00000000-0005-0000-0000-00000C000000}"/>
    <cellStyle name="Entrée 2" xfId="18" xr:uid="{00000000-0005-0000-0000-00000D000000}"/>
    <cellStyle name="Lien hypertexte" xfId="31" builtinId="8"/>
    <cellStyle name="Lien hypertexte 2" xfId="19" xr:uid="{00000000-0005-0000-0000-00000F000000}"/>
    <cellStyle name="Milliers 2" xfId="21" xr:uid="{00000000-0005-0000-0000-000011000000}"/>
    <cellStyle name="Milliers 2 2" xfId="33" xr:uid="{00000000-0005-0000-0000-000012000000}"/>
    <cellStyle name="Milliers 3" xfId="20" xr:uid="{00000000-0005-0000-0000-000013000000}"/>
    <cellStyle name="Normal" xfId="0" builtinId="0"/>
    <cellStyle name="Normal 2" xfId="2" xr:uid="{00000000-0005-0000-0000-000015000000}"/>
    <cellStyle name="Normal 3" xfId="22" xr:uid="{00000000-0005-0000-0000-000016000000}"/>
    <cellStyle name="Normal 3 2" xfId="34" xr:uid="{00000000-0005-0000-0000-000017000000}"/>
    <cellStyle name="Normal 4" xfId="30" xr:uid="{00000000-0005-0000-0000-000018000000}"/>
    <cellStyle name="Pourcentage" xfId="4" builtinId="5"/>
    <cellStyle name="Pourcentage 2" xfId="1" xr:uid="{00000000-0005-0000-0000-00001A000000}"/>
    <cellStyle name="Pourcentage 2 2" xfId="23" xr:uid="{00000000-0005-0000-0000-00001B000000}"/>
    <cellStyle name="Pourcentage 2 3" xfId="32" xr:uid="{00000000-0005-0000-0000-00001C000000}"/>
    <cellStyle name="Résultat 1" xfId="24" xr:uid="{00000000-0005-0000-0000-00001D000000}"/>
    <cellStyle name="Résultat2 1" xfId="25" xr:uid="{00000000-0005-0000-0000-00001E000000}"/>
    <cellStyle name="Sortie 2" xfId="26" xr:uid="{00000000-0005-0000-0000-00001F000000}"/>
    <cellStyle name="Texte explicatif" xfId="3" builtinId="53" customBuiltin="1"/>
    <cellStyle name="Titre 1" xfId="27" xr:uid="{00000000-0005-0000-0000-000021000000}"/>
    <cellStyle name="Titre 2" xfId="28" xr:uid="{00000000-0005-0000-0000-000022000000}"/>
    <cellStyle name="Titre1 1" xfId="29" xr:uid="{00000000-0005-0000-0000-000023000000}"/>
    <cellStyle name="XLConnect.Boolean" xfId="38" xr:uid="{00000000-0005-0000-0000-000027000000}"/>
    <cellStyle name="XLConnect.DateTime" xfId="39" xr:uid="{00000000-0005-0000-0000-000028000000}"/>
    <cellStyle name="XLConnect.Header" xfId="35" xr:uid="{00000000-0005-0000-0000-000024000000}"/>
    <cellStyle name="XLConnect.Numeric" xfId="37" xr:uid="{00000000-0005-0000-0000-000026000000}"/>
    <cellStyle name="XLConnect.String" xfId="36"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D320"/>
      <rgbColor rgb="FFFF00FF"/>
      <rgbColor rgb="FF00FFFF"/>
      <rgbColor rgb="FFCC0000"/>
      <rgbColor rgb="FF008000"/>
      <rgbColor rgb="FF000080"/>
      <rgbColor rgb="FF996600"/>
      <rgbColor rgb="FF800080"/>
      <rgbColor rgb="FF008080"/>
      <rgbColor rgb="FFC0C0C0"/>
      <rgbColor rgb="FF808080"/>
      <rgbColor rgb="FFFFCCCC"/>
      <rgbColor rgb="FF666666"/>
      <rgbColor rgb="FFFFFFCC"/>
      <rgbColor rgb="FFCCFFFF"/>
      <rgbColor rgb="FF660066"/>
      <rgbColor rgb="FFFF420E"/>
      <rgbColor rgb="FF0066CC"/>
      <rgbColor rgb="FFCCCCFF"/>
      <rgbColor rgb="FF0000CC"/>
      <rgbColor rgb="FFFF00FF"/>
      <rgbColor rgb="FFE3D200"/>
      <rgbColor rgb="FF00FFFF"/>
      <rgbColor rgb="FF800080"/>
      <rgbColor rgb="FF800000"/>
      <rgbColor rgb="FF008080"/>
      <rgbColor rgb="FF0000EE"/>
      <rgbColor rgb="FF00CCFF"/>
      <rgbColor rgb="FFDDDDDD"/>
      <rgbColor rgb="FFCCFFCC"/>
      <rgbColor rgb="FFFFFF99"/>
      <rgbColor rgb="FF99CCFF"/>
      <rgbColor rgb="FFFF99CC"/>
      <rgbColor rgb="FFB3B3B3"/>
      <rgbColor rgb="FFFFCC99"/>
      <rgbColor rgb="FF3366FF"/>
      <rgbColor rgb="FF33CCCC"/>
      <rgbColor rgb="FF99CC00"/>
      <rgbColor rgb="FFFFCC00"/>
      <rgbColor rgb="FFFF9900"/>
      <rgbColor rgb="FFFF6600"/>
      <rgbColor rgb="FF666699"/>
      <rgbColor rgb="FF969696"/>
      <rgbColor rgb="FF004586"/>
      <rgbColor rgb="FF339966"/>
      <rgbColor rgb="FF0066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8080"/>
      <color rgb="FF252AFF"/>
      <color rgb="FF3D9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blé tendre</a:t>
            </a:r>
          </a:p>
        </c:rich>
      </c:tx>
      <c:layout>
        <c:manualLayout>
          <c:xMode val="edge"/>
          <c:yMode val="edge"/>
          <c:x val="0.54512230726627087"/>
          <c:y val="4.1883548417067158E-2"/>
        </c:manualLayout>
      </c:layout>
      <c:overlay val="0"/>
      <c:spPr>
        <a:noFill/>
        <a:ln w="25400">
          <a:noFill/>
        </a:ln>
      </c:spPr>
    </c:title>
    <c:autoTitleDeleted val="0"/>
    <c:plotArea>
      <c:layout>
        <c:manualLayout>
          <c:layoutTarget val="inner"/>
          <c:xMode val="edge"/>
          <c:yMode val="edge"/>
          <c:x val="0.13893554631730795"/>
          <c:y val="0.19281680653713371"/>
          <c:w val="0.78475682205600306"/>
          <c:h val="0.52289303467697268"/>
        </c:manualLayout>
      </c:layout>
      <c:lineChart>
        <c:grouping val="standard"/>
        <c:varyColors val="0"/>
        <c:ser>
          <c:idx val="0"/>
          <c:order val="0"/>
          <c:tx>
            <c:strRef>
              <c:f>Cotations_cereales!$B$11</c:f>
              <c:strCache>
                <c:ptCount val="1"/>
                <c:pt idx="0">
                  <c:v>Moyenne 2020-2024</c:v>
                </c:pt>
              </c:strCache>
            </c:strRef>
          </c:tx>
          <c:spPr>
            <a:ln w="25400">
              <a:solidFill>
                <a:srgbClr val="FFD320"/>
              </a:solidFill>
              <a:prstDash val="sysDash"/>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Cotations_cereales!$B$12:$B$23</c:f>
              <c:numCache>
                <c:formatCode>0.00</c:formatCode>
                <c:ptCount val="12"/>
                <c:pt idx="0">
                  <c:v>238.41756073781295</c:v>
                </c:pt>
                <c:pt idx="1">
                  <c:v>238.2852538163591</c:v>
                </c:pt>
                <c:pt idx="2">
                  <c:v>242.58406320346324</c:v>
                </c:pt>
                <c:pt idx="3">
                  <c:v>253.78057759103643</c:v>
                </c:pt>
                <c:pt idx="4">
                  <c:v>252.75763157894738</c:v>
                </c:pt>
                <c:pt idx="5">
                  <c:v>246.96109502262442</c:v>
                </c:pt>
                <c:pt idx="6">
                  <c:v>244.57358450046686</c:v>
                </c:pt>
                <c:pt idx="7">
                  <c:v>240.87298421052628</c:v>
                </c:pt>
                <c:pt idx="8">
                  <c:v>251.50572408026756</c:v>
                </c:pt>
                <c:pt idx="9">
                  <c:v>248.99460401002506</c:v>
                </c:pt>
                <c:pt idx="10">
                  <c:v>253.65218295739351</c:v>
                </c:pt>
                <c:pt idx="11">
                  <c:v>249.53438585825251</c:v>
                </c:pt>
              </c:numCache>
            </c:numRef>
          </c:val>
          <c:smooth val="0"/>
          <c:extLst>
            <c:ext xmlns:c16="http://schemas.microsoft.com/office/drawing/2014/chart" uri="{C3380CC4-5D6E-409C-BE32-E72D297353CC}">
              <c16:uniqueId val="{00000000-B3FB-4951-BF39-F90F1E24A266}"/>
            </c:ext>
          </c:extLst>
        </c:ser>
        <c:ser>
          <c:idx val="1"/>
          <c:order val="1"/>
          <c:tx>
            <c:strRef>
              <c:f>Cotations_cereales!$D$11</c:f>
              <c:strCache>
                <c:ptCount val="1"/>
                <c:pt idx="0">
                  <c:v>2025-2026</c:v>
                </c:pt>
              </c:strCache>
            </c:strRef>
          </c:tx>
          <c:spPr>
            <a:ln w="25400">
              <a:solidFill>
                <a:srgbClr val="FF420E"/>
              </a:solidFill>
              <a:prstDash val="solid"/>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Cotations_cereales!$D$12:$D$23</c:f>
              <c:numCache>
                <c:formatCode>0.00</c:formatCode>
                <c:ptCount val="12"/>
                <c:pt idx="0">
                  <c:v>196.46</c:v>
                </c:pt>
                <c:pt idx="1">
                  <c:v>195.29</c:v>
                </c:pt>
                <c:pt idx="2">
                  <c:v>188.23</c:v>
                </c:pt>
                <c:pt idx="3">
                  <c:v>187.63</c:v>
                </c:pt>
                <c:pt idx="4">
                  <c:v>189.3</c:v>
                </c:pt>
              </c:numCache>
            </c:numRef>
          </c:val>
          <c:smooth val="0"/>
          <c:extLst>
            <c:ext xmlns:c16="http://schemas.microsoft.com/office/drawing/2014/chart" uri="{C3380CC4-5D6E-409C-BE32-E72D297353CC}">
              <c16:uniqueId val="{00000001-B3FB-4951-BF39-F90F1E24A266}"/>
            </c:ext>
          </c:extLst>
        </c:ser>
        <c:ser>
          <c:idx val="2"/>
          <c:order val="2"/>
          <c:tx>
            <c:strRef>
              <c:f>Cotations_cereales!$C$11</c:f>
              <c:strCache>
                <c:ptCount val="1"/>
                <c:pt idx="0">
                  <c:v>2024-2025</c:v>
                </c:pt>
              </c:strCache>
            </c:strRef>
          </c:tx>
          <c:spPr>
            <a:ln w="25400">
              <a:solidFill>
                <a:srgbClr val="663300"/>
              </a:solidFill>
              <a:prstDash val="solid"/>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Cotations_cereales!$C$12:$C$23</c:f>
              <c:numCache>
                <c:formatCode>0.00</c:formatCode>
                <c:ptCount val="12"/>
                <c:pt idx="0">
                  <c:v>219.18181818181819</c:v>
                </c:pt>
                <c:pt idx="1">
                  <c:v>208.43000000000004</c:v>
                </c:pt>
                <c:pt idx="2">
                  <c:v>214.64380952380955</c:v>
                </c:pt>
                <c:pt idx="3">
                  <c:v>223.77500000000001</c:v>
                </c:pt>
                <c:pt idx="4">
                  <c:v>217.42500000000001</c:v>
                </c:pt>
                <c:pt idx="5">
                  <c:v>225.55</c:v>
                </c:pt>
                <c:pt idx="6">
                  <c:v>224.35888888888891</c:v>
                </c:pt>
                <c:pt idx="7">
                  <c:v>224.84299999999993</c:v>
                </c:pt>
                <c:pt idx="8">
                  <c:v>215.52500000000003</c:v>
                </c:pt>
                <c:pt idx="9">
                  <c:v>206.25078947368422</c:v>
                </c:pt>
                <c:pt idx="10">
                  <c:v>192.38444444444445</c:v>
                </c:pt>
                <c:pt idx="11">
                  <c:v>194.76444444444445</c:v>
                </c:pt>
              </c:numCache>
            </c:numRef>
          </c:val>
          <c:smooth val="0"/>
          <c:extLst>
            <c:ext xmlns:c16="http://schemas.microsoft.com/office/drawing/2014/chart" uri="{C3380CC4-5D6E-409C-BE32-E72D297353CC}">
              <c16:uniqueId val="{00000002-B3FB-4951-BF39-F90F1E24A266}"/>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450"/>
          <c:min val="1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5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Évolution des cotations de maïs</a:t>
            </a:r>
          </a:p>
        </c:rich>
      </c:tx>
      <c:layout>
        <c:manualLayout>
          <c:xMode val="edge"/>
          <c:yMode val="edge"/>
          <c:x val="0.27199263011330899"/>
          <c:y val="3.9683727034120736E-2"/>
        </c:manualLayout>
      </c:layout>
      <c:overlay val="0"/>
      <c:spPr>
        <a:noFill/>
        <a:ln w="25400">
          <a:noFill/>
        </a:ln>
      </c:spPr>
    </c:title>
    <c:autoTitleDeleted val="0"/>
    <c:plotArea>
      <c:layout>
        <c:manualLayout>
          <c:layoutTarget val="inner"/>
          <c:xMode val="edge"/>
          <c:yMode val="edge"/>
          <c:x val="0.13893554631730795"/>
          <c:y val="0.21263207978272339"/>
          <c:w val="0.78475682205600306"/>
          <c:h val="0.47177742701791758"/>
        </c:manualLayout>
      </c:layout>
      <c:lineChart>
        <c:grouping val="standard"/>
        <c:varyColors val="0"/>
        <c:ser>
          <c:idx val="0"/>
          <c:order val="0"/>
          <c:tx>
            <c:strRef>
              <c:f>Cotations_cereales!$B$47</c:f>
              <c:strCache>
                <c:ptCount val="1"/>
                <c:pt idx="0">
                  <c:v>Moyenne 2020-2024</c:v>
                </c:pt>
              </c:strCache>
            </c:strRef>
          </c:tx>
          <c:spPr>
            <a:ln w="25400">
              <a:solidFill>
                <a:srgbClr val="FFD320"/>
              </a:solidFill>
              <a:prstDash val="sysDash"/>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Cotations_cereales!$B$48:$B$59</c:f>
              <c:numCache>
                <c:formatCode>0.00</c:formatCode>
                <c:ptCount val="12"/>
                <c:pt idx="0">
                  <c:v>224.07</c:v>
                </c:pt>
                <c:pt idx="1">
                  <c:v>248.01</c:v>
                </c:pt>
                <c:pt idx="2">
                  <c:v>229.89</c:v>
                </c:pt>
                <c:pt idx="3">
                  <c:v>231.49</c:v>
                </c:pt>
                <c:pt idx="4">
                  <c:v>236.91</c:v>
                </c:pt>
                <c:pt idx="5">
                  <c:v>231.23</c:v>
                </c:pt>
                <c:pt idx="6">
                  <c:v>233.79</c:v>
                </c:pt>
                <c:pt idx="7">
                  <c:v>234.73</c:v>
                </c:pt>
                <c:pt idx="8">
                  <c:v>248.26</c:v>
                </c:pt>
                <c:pt idx="9">
                  <c:v>245.11</c:v>
                </c:pt>
                <c:pt idx="10">
                  <c:v>246.66</c:v>
                </c:pt>
                <c:pt idx="11">
                  <c:v>225.3</c:v>
                </c:pt>
              </c:numCache>
            </c:numRef>
          </c:val>
          <c:smooth val="0"/>
          <c:extLst>
            <c:ext xmlns:c16="http://schemas.microsoft.com/office/drawing/2014/chart" uri="{C3380CC4-5D6E-409C-BE32-E72D297353CC}">
              <c16:uniqueId val="{00000000-50CF-46D7-818D-CA68248F40A0}"/>
            </c:ext>
          </c:extLst>
        </c:ser>
        <c:ser>
          <c:idx val="1"/>
          <c:order val="1"/>
          <c:tx>
            <c:strRef>
              <c:f>Cotations_cereales!$D$47</c:f>
              <c:strCache>
                <c:ptCount val="1"/>
                <c:pt idx="0">
                  <c:v>2025-2026</c:v>
                </c:pt>
              </c:strCache>
            </c:strRef>
          </c:tx>
          <c:spPr>
            <a:ln w="25400">
              <a:solidFill>
                <a:srgbClr val="EB613D"/>
              </a:solidFill>
              <a:prstDash val="solid"/>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Cotations_cereales!$D$48:$D$59</c:f>
              <c:numCache>
                <c:formatCode>0.00</c:formatCode>
                <c:ptCount val="12"/>
                <c:pt idx="0">
                  <c:v>197.15</c:v>
                </c:pt>
                <c:pt idx="1">
                  <c:v>194.9</c:v>
                </c:pt>
                <c:pt idx="2">
                  <c:v>190.59</c:v>
                </c:pt>
                <c:pt idx="3">
                  <c:v>187.62</c:v>
                </c:pt>
                <c:pt idx="4">
                  <c:v>190.89</c:v>
                </c:pt>
              </c:numCache>
            </c:numRef>
          </c:val>
          <c:smooth val="0"/>
          <c:extLst>
            <c:ext xmlns:c16="http://schemas.microsoft.com/office/drawing/2014/chart" uri="{C3380CC4-5D6E-409C-BE32-E72D297353CC}">
              <c16:uniqueId val="{00000001-50CF-46D7-818D-CA68248F40A0}"/>
            </c:ext>
          </c:extLst>
        </c:ser>
        <c:ser>
          <c:idx val="2"/>
          <c:order val="2"/>
          <c:tx>
            <c:strRef>
              <c:f>Cotations_cereales!$C$47</c:f>
              <c:strCache>
                <c:ptCount val="1"/>
                <c:pt idx="0">
                  <c:v>2024-2025</c:v>
                </c:pt>
              </c:strCache>
            </c:strRef>
          </c:tx>
          <c:spPr>
            <a:ln w="25400">
              <a:solidFill>
                <a:srgbClr val="663300"/>
              </a:solidFill>
              <a:prstDash val="solid"/>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Cotations_cereales!$C$48:$C$59</c:f>
              <c:numCache>
                <c:formatCode>0.00</c:formatCode>
                <c:ptCount val="12"/>
                <c:pt idx="0">
                  <c:v>211.89</c:v>
                </c:pt>
                <c:pt idx="1">
                  <c:v>204.28</c:v>
                </c:pt>
                <c:pt idx="2">
                  <c:v>205.76</c:v>
                </c:pt>
                <c:pt idx="3">
                  <c:v>213.61</c:v>
                </c:pt>
                <c:pt idx="4">
                  <c:v>207.32</c:v>
                </c:pt>
                <c:pt idx="5">
                  <c:v>206.61</c:v>
                </c:pt>
                <c:pt idx="6">
                  <c:v>213.9</c:v>
                </c:pt>
                <c:pt idx="7">
                  <c:v>214.91</c:v>
                </c:pt>
                <c:pt idx="8">
                  <c:v>209.07</c:v>
                </c:pt>
                <c:pt idx="9">
                  <c:v>203.54</c:v>
                </c:pt>
                <c:pt idx="10">
                  <c:v>194.41</c:v>
                </c:pt>
                <c:pt idx="11">
                  <c:v>187.85</c:v>
                </c:pt>
              </c:numCache>
            </c:numRef>
          </c:val>
          <c:smooth val="0"/>
          <c:extLst>
            <c:ext xmlns:c16="http://schemas.microsoft.com/office/drawing/2014/chart" uri="{C3380CC4-5D6E-409C-BE32-E72D297353CC}">
              <c16:uniqueId val="{00000002-50CF-46D7-818D-CA68248F40A0}"/>
            </c:ext>
          </c:extLst>
        </c:ser>
        <c:dLbls>
          <c:showLegendKey val="0"/>
          <c:showVal val="0"/>
          <c:showCatName val="0"/>
          <c:showSerName val="0"/>
          <c:showPercent val="0"/>
          <c:showBubbleSize val="0"/>
        </c:dLbls>
        <c:smooth val="0"/>
        <c:axId val="1945079823"/>
        <c:axId val="1"/>
      </c:lineChart>
      <c:catAx>
        <c:axId val="1945079823"/>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9.3086230074899162E-2"/>
              <c:y val="7.3403762029746286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400"/>
          <c:min val="5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945079823"/>
        <c:crossesAt val="1"/>
        <c:crossBetween val="midCat"/>
        <c:majorUnit val="5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Évolution des cotations de blé dur</a:t>
            </a:r>
          </a:p>
        </c:rich>
      </c:tx>
      <c:layout>
        <c:manualLayout>
          <c:xMode val="edge"/>
          <c:yMode val="edge"/>
          <c:x val="0.25715073287071993"/>
          <c:y val="3.1747361367063159E-2"/>
        </c:manualLayout>
      </c:layout>
      <c:overlay val="0"/>
      <c:spPr>
        <a:noFill/>
        <a:ln w="25400">
          <a:noFill/>
        </a:ln>
      </c:spPr>
    </c:title>
    <c:autoTitleDeleted val="0"/>
    <c:plotArea>
      <c:layout>
        <c:manualLayout>
          <c:layoutTarget val="inner"/>
          <c:xMode val="edge"/>
          <c:yMode val="edge"/>
          <c:x val="0.12296875989950053"/>
          <c:y val="0.18827799073353596"/>
          <c:w val="0.78660970671847208"/>
          <c:h val="0.5123631873799509"/>
        </c:manualLayout>
      </c:layout>
      <c:lineChart>
        <c:grouping val="standard"/>
        <c:varyColors val="0"/>
        <c:ser>
          <c:idx val="0"/>
          <c:order val="0"/>
          <c:tx>
            <c:strRef>
              <c:f>Cotations_cereales!$B$29</c:f>
              <c:strCache>
                <c:ptCount val="1"/>
                <c:pt idx="0">
                  <c:v>Moyenne 2020-2024</c:v>
                </c:pt>
              </c:strCache>
            </c:strRef>
          </c:tx>
          <c:spPr>
            <a:ln w="25400">
              <a:solidFill>
                <a:srgbClr val="FFD320"/>
              </a:solidFill>
              <a:prstDash val="sysDash"/>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Cotations_cereales!$B$30:$B$41</c:f>
              <c:numCache>
                <c:formatCode>0.00</c:formatCode>
                <c:ptCount val="12"/>
                <c:pt idx="0">
                  <c:v>313.39999999999998</c:v>
                </c:pt>
                <c:pt idx="1">
                  <c:v>341.71</c:v>
                </c:pt>
                <c:pt idx="2">
                  <c:v>393.93</c:v>
                </c:pt>
                <c:pt idx="3">
                  <c:v>388.27</c:v>
                </c:pt>
                <c:pt idx="4">
                  <c:v>387.94</c:v>
                </c:pt>
                <c:pt idx="5">
                  <c:v>394.62</c:v>
                </c:pt>
                <c:pt idx="6">
                  <c:v>380.86</c:v>
                </c:pt>
                <c:pt idx="7">
                  <c:v>343.04</c:v>
                </c:pt>
                <c:pt idx="8">
                  <c:v>371.03</c:v>
                </c:pt>
                <c:pt idx="9">
                  <c:v>353.51</c:v>
                </c:pt>
                <c:pt idx="10">
                  <c:v>328.58</c:v>
                </c:pt>
                <c:pt idx="11">
                  <c:v>400.37</c:v>
                </c:pt>
              </c:numCache>
            </c:numRef>
          </c:val>
          <c:smooth val="0"/>
          <c:extLst>
            <c:ext xmlns:c16="http://schemas.microsoft.com/office/drawing/2014/chart" uri="{C3380CC4-5D6E-409C-BE32-E72D297353CC}">
              <c16:uniqueId val="{00000000-BC91-4938-BB50-FBB370248C11}"/>
            </c:ext>
          </c:extLst>
        </c:ser>
        <c:ser>
          <c:idx val="1"/>
          <c:order val="1"/>
          <c:tx>
            <c:strRef>
              <c:f>Cotations_cereales!$D$29</c:f>
              <c:strCache>
                <c:ptCount val="1"/>
                <c:pt idx="0">
                  <c:v>2025-2026</c:v>
                </c:pt>
              </c:strCache>
            </c:strRef>
          </c:tx>
          <c:spPr>
            <a:ln w="25400">
              <a:solidFill>
                <a:srgbClr val="EB613D"/>
              </a:solidFill>
              <a:prstDash val="solid"/>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Cotations_cereales!$D$30:$D$41</c:f>
              <c:numCache>
                <c:formatCode>0.00</c:formatCode>
                <c:ptCount val="12"/>
                <c:pt idx="0">
                  <c:v>277.5</c:v>
                </c:pt>
                <c:pt idx="1">
                  <c:v>279.29000000000002</c:v>
                </c:pt>
                <c:pt idx="2">
                  <c:v>270.01</c:v>
                </c:pt>
                <c:pt idx="3">
                  <c:v>253.55</c:v>
                </c:pt>
                <c:pt idx="4">
                  <c:v>261.5</c:v>
                </c:pt>
              </c:numCache>
            </c:numRef>
          </c:val>
          <c:smooth val="0"/>
          <c:extLst>
            <c:ext xmlns:c16="http://schemas.microsoft.com/office/drawing/2014/chart" uri="{C3380CC4-5D6E-409C-BE32-E72D297353CC}">
              <c16:uniqueId val="{00000001-BC91-4938-BB50-FBB370248C11}"/>
            </c:ext>
          </c:extLst>
        </c:ser>
        <c:ser>
          <c:idx val="2"/>
          <c:order val="2"/>
          <c:tx>
            <c:strRef>
              <c:f>Cotations_cereales!$C$29</c:f>
              <c:strCache>
                <c:ptCount val="1"/>
                <c:pt idx="0">
                  <c:v>2024-2025</c:v>
                </c:pt>
              </c:strCache>
            </c:strRef>
          </c:tx>
          <c:spPr>
            <a:ln w="25400">
              <a:solidFill>
                <a:srgbClr val="663300"/>
              </a:solidFill>
              <a:prstDash val="solid"/>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Cotations_cereales!$C$30:$C$41</c:f>
              <c:numCache>
                <c:formatCode>0.00</c:formatCode>
                <c:ptCount val="12"/>
                <c:pt idx="0">
                  <c:v>297.94</c:v>
                </c:pt>
                <c:pt idx="1">
                  <c:v>270</c:v>
                </c:pt>
                <c:pt idx="2">
                  <c:v>292.67</c:v>
                </c:pt>
                <c:pt idx="3">
                  <c:v>299.23</c:v>
                </c:pt>
                <c:pt idx="4">
                  <c:v>303.92</c:v>
                </c:pt>
                <c:pt idx="5">
                  <c:v>297.5</c:v>
                </c:pt>
                <c:pt idx="6">
                  <c:v>299.56</c:v>
                </c:pt>
                <c:pt idx="7">
                  <c:v>302.64</c:v>
                </c:pt>
                <c:pt idx="8">
                  <c:v>303.32</c:v>
                </c:pt>
                <c:pt idx="9">
                  <c:v>293.25</c:v>
                </c:pt>
                <c:pt idx="11">
                  <c:v>286.3</c:v>
                </c:pt>
              </c:numCache>
            </c:numRef>
          </c:val>
          <c:smooth val="0"/>
          <c:extLst>
            <c:ext xmlns:c16="http://schemas.microsoft.com/office/drawing/2014/chart" uri="{C3380CC4-5D6E-409C-BE32-E72D297353CC}">
              <c16:uniqueId val="{00000002-BC91-4938-BB50-FBB370248C11}"/>
            </c:ext>
          </c:extLst>
        </c:ser>
        <c:dLbls>
          <c:showLegendKey val="0"/>
          <c:showVal val="0"/>
          <c:showCatName val="0"/>
          <c:showSerName val="0"/>
          <c:showPercent val="0"/>
          <c:showBubbleSize val="0"/>
        </c:dLbls>
        <c:smooth val="0"/>
        <c:axId val="1945082735"/>
        <c:axId val="1"/>
      </c:lineChart>
      <c:catAx>
        <c:axId val="1945082735"/>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5.8731128928518644E-2"/>
              <c:y val="6.356333117934726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600"/>
          <c:min val="5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945082735"/>
        <c:crossesAt val="1"/>
        <c:crossBetween val="midCat"/>
        <c:majorUnit val="10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colza</a:t>
            </a:r>
          </a:p>
        </c:rich>
      </c:tx>
      <c:layout>
        <c:manualLayout>
          <c:xMode val="edge"/>
          <c:yMode val="edge"/>
          <c:x val="0.24208697426541195"/>
          <c:y val="4.1883374775521481E-2"/>
        </c:manualLayout>
      </c:layout>
      <c:overlay val="0"/>
      <c:spPr>
        <a:noFill/>
        <a:ln w="25400">
          <a:noFill/>
        </a:ln>
      </c:spPr>
    </c:title>
    <c:autoTitleDeleted val="0"/>
    <c:plotArea>
      <c:layout>
        <c:manualLayout>
          <c:layoutTarget val="inner"/>
          <c:xMode val="edge"/>
          <c:yMode val="edge"/>
          <c:x val="0.13893549680693928"/>
          <c:y val="0.18775867342549726"/>
          <c:w val="0.78475682205600306"/>
          <c:h val="0.52289303467697268"/>
        </c:manualLayout>
      </c:layout>
      <c:lineChart>
        <c:grouping val="standard"/>
        <c:varyColors val="0"/>
        <c:ser>
          <c:idx val="0"/>
          <c:order val="0"/>
          <c:tx>
            <c:strRef>
              <c:f>Cotations_oleoproteagineux!$B$9</c:f>
              <c:strCache>
                <c:ptCount val="1"/>
                <c:pt idx="0">
                  <c:v>Moyenne 2020-2024</c:v>
                </c:pt>
              </c:strCache>
            </c:strRef>
          </c:tx>
          <c:spPr>
            <a:ln w="25400">
              <a:solidFill>
                <a:srgbClr val="FFD320"/>
              </a:solidFill>
              <a:prstDash val="sysDash"/>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Cotations_oleoproteagineux!$B$10:$B$21</c15:sqref>
                  </c15:fullRef>
                </c:ext>
              </c:extLst>
              <c:f>Cotations_oleoproteagineux!$B$11:$B$21</c:f>
              <c:numCache>
                <c:formatCode>0.00</c:formatCode>
                <c:ptCount val="11"/>
                <c:pt idx="0">
                  <c:v>496.23333333333341</c:v>
                </c:pt>
                <c:pt idx="1">
                  <c:v>503.12749999999994</c:v>
                </c:pt>
                <c:pt idx="2">
                  <c:v>524.33999999999992</c:v>
                </c:pt>
                <c:pt idx="3">
                  <c:v>536.98333333333335</c:v>
                </c:pt>
                <c:pt idx="4">
                  <c:v>523.6</c:v>
                </c:pt>
                <c:pt idx="5">
                  <c:v>534.125</c:v>
                </c:pt>
                <c:pt idx="6">
                  <c:v>533.91999999999996</c:v>
                </c:pt>
                <c:pt idx="7">
                  <c:v>564.61</c:v>
                </c:pt>
                <c:pt idx="8">
                  <c:v>575.15</c:v>
                </c:pt>
                <c:pt idx="9">
                  <c:v>549.03333333333342</c:v>
                </c:pt>
                <c:pt idx="10">
                  <c:v>524.39833333333331</c:v>
                </c:pt>
              </c:numCache>
            </c:numRef>
          </c:val>
          <c:smooth val="0"/>
          <c:extLst>
            <c:ext xmlns:c16="http://schemas.microsoft.com/office/drawing/2014/chart" uri="{C3380CC4-5D6E-409C-BE32-E72D297353CC}">
              <c16:uniqueId val="{00000000-69A4-4EA8-88F3-A14A2E08887D}"/>
            </c:ext>
          </c:extLst>
        </c:ser>
        <c:ser>
          <c:idx val="1"/>
          <c:order val="1"/>
          <c:tx>
            <c:strRef>
              <c:f>Cotations_oleoproteagineux!$C$9</c:f>
              <c:strCache>
                <c:ptCount val="1"/>
                <c:pt idx="0">
                  <c:v>2024-2025</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Cotations_oleoproteagineux!$C$10:$C$21</c15:sqref>
                  </c15:fullRef>
                </c:ext>
              </c:extLst>
              <c:f>Cotations_oleoproteagineux!$C$11:$C$21</c:f>
              <c:numCache>
                <c:formatCode>0.00</c:formatCode>
                <c:ptCount val="11"/>
                <c:pt idx="0">
                  <c:v>461.5</c:v>
                </c:pt>
                <c:pt idx="1">
                  <c:v>469.81</c:v>
                </c:pt>
                <c:pt idx="2">
                  <c:v>498.2</c:v>
                </c:pt>
                <c:pt idx="3">
                  <c:v>520.38</c:v>
                </c:pt>
                <c:pt idx="4">
                  <c:v>522.33333333333337</c:v>
                </c:pt>
                <c:pt idx="5">
                  <c:v>525.625</c:v>
                </c:pt>
                <c:pt idx="6">
                  <c:v>523.25</c:v>
                </c:pt>
                <c:pt idx="7">
                  <c:v>493.75</c:v>
                </c:pt>
                <c:pt idx="8">
                  <c:v>493.875</c:v>
                </c:pt>
                <c:pt idx="9">
                  <c:v>483</c:v>
                </c:pt>
                <c:pt idx="10">
                  <c:v>475.63</c:v>
                </c:pt>
              </c:numCache>
            </c:numRef>
          </c:val>
          <c:smooth val="0"/>
          <c:extLst>
            <c:ext xmlns:c16="http://schemas.microsoft.com/office/drawing/2014/chart" uri="{C3380CC4-5D6E-409C-BE32-E72D297353CC}">
              <c16:uniqueId val="{00000001-69A4-4EA8-88F3-A14A2E08887D}"/>
            </c:ext>
          </c:extLst>
        </c:ser>
        <c:ser>
          <c:idx val="2"/>
          <c:order val="2"/>
          <c:tx>
            <c:strRef>
              <c:f>Cotations_oleoproteagineux!$D$9</c:f>
              <c:strCache>
                <c:ptCount val="1"/>
                <c:pt idx="0">
                  <c:v>2025-2026</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Cotations_oleoproteagineux!$D$10:$D$21</c15:sqref>
                  </c15:fullRef>
                </c:ext>
              </c:extLst>
              <c:f>Cotations_oleoproteagineux!$D$11:$D$21</c:f>
              <c:numCache>
                <c:formatCode>0.00</c:formatCode>
                <c:ptCount val="11"/>
                <c:pt idx="0">
                  <c:v>464.67</c:v>
                </c:pt>
                <c:pt idx="1">
                  <c:v>461.25</c:v>
                </c:pt>
                <c:pt idx="2">
                  <c:v>463.8</c:v>
                </c:pt>
                <c:pt idx="3">
                  <c:v>474.88</c:v>
                </c:pt>
              </c:numCache>
            </c:numRef>
          </c:val>
          <c:smooth val="0"/>
          <c:extLst>
            <c:ext xmlns:c16="http://schemas.microsoft.com/office/drawing/2014/chart" uri="{C3380CC4-5D6E-409C-BE32-E72D297353CC}">
              <c16:uniqueId val="{00000002-69A4-4EA8-88F3-A14A2E08887D}"/>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1100"/>
          <c:min val="3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200"/>
      </c:valAx>
      <c:spPr>
        <a:noFill/>
        <a:ln w="3175">
          <a:solidFill>
            <a:srgbClr val="B3B3B3"/>
          </a:solidFill>
          <a:prstDash val="solid"/>
        </a:ln>
      </c:spPr>
    </c:plotArea>
    <c:legend>
      <c:legendPos val="r"/>
      <c:layout>
        <c:manualLayout>
          <c:xMode val="edge"/>
          <c:yMode val="edge"/>
          <c:x val="0.10881544436724609"/>
          <c:y val="0.86322133100982901"/>
          <c:w val="0.80852814240153048"/>
          <c:h val="0.1367786689901710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tournesol</a:t>
            </a:r>
          </a:p>
        </c:rich>
      </c:tx>
      <c:layout>
        <c:manualLayout>
          <c:xMode val="edge"/>
          <c:yMode val="edge"/>
          <c:x val="0.24208697426541195"/>
          <c:y val="4.1883374775521481E-2"/>
        </c:manualLayout>
      </c:layout>
      <c:overlay val="0"/>
      <c:spPr>
        <a:noFill/>
        <a:ln w="25400">
          <a:noFill/>
        </a:ln>
      </c:spPr>
    </c:title>
    <c:autoTitleDeleted val="0"/>
    <c:plotArea>
      <c:layout>
        <c:manualLayout>
          <c:layoutTarget val="inner"/>
          <c:xMode val="edge"/>
          <c:yMode val="edge"/>
          <c:x val="0.13893554631730795"/>
          <c:y val="0.19281680653713371"/>
          <c:w val="0.78475682205600306"/>
          <c:h val="0.52289303467697268"/>
        </c:manualLayout>
      </c:layout>
      <c:lineChart>
        <c:grouping val="standard"/>
        <c:varyColors val="0"/>
        <c:ser>
          <c:idx val="0"/>
          <c:order val="0"/>
          <c:tx>
            <c:strRef>
              <c:f>Cotations_oleoproteagineux!$B$26</c:f>
              <c:strCache>
                <c:ptCount val="1"/>
                <c:pt idx="0">
                  <c:v>Moyenne 2020-2024</c:v>
                </c:pt>
              </c:strCache>
            </c:strRef>
          </c:tx>
          <c:spPr>
            <a:ln w="25400">
              <a:solidFill>
                <a:srgbClr val="FFD320"/>
              </a:solidFill>
              <a:prstDash val="sysDash"/>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Cotations_oleoproteagineux!$B$27:$B$38</c15:sqref>
                  </c15:fullRef>
                </c:ext>
              </c:extLst>
              <c:f>Cotations_oleoproteagineux!$B$28:$B$38</c:f>
              <c:numCache>
                <c:formatCode>0.00</c:formatCode>
                <c:ptCount val="11"/>
                <c:pt idx="0">
                  <c:v>479.16666666666669</c:v>
                </c:pt>
                <c:pt idx="1">
                  <c:v>476.97500000000002</c:v>
                </c:pt>
                <c:pt idx="2">
                  <c:v>519.02499999999998</c:v>
                </c:pt>
                <c:pt idx="3">
                  <c:v>533.33333333333326</c:v>
                </c:pt>
                <c:pt idx="4">
                  <c:v>514.5</c:v>
                </c:pt>
                <c:pt idx="5">
                  <c:v>520.25</c:v>
                </c:pt>
                <c:pt idx="6">
                  <c:v>529.1</c:v>
                </c:pt>
                <c:pt idx="7">
                  <c:v>575.8125</c:v>
                </c:pt>
                <c:pt idx="8">
                  <c:v>526.65</c:v>
                </c:pt>
                <c:pt idx="9">
                  <c:v>523.66666666666674</c:v>
                </c:pt>
                <c:pt idx="10">
                  <c:v>493.18333333333339</c:v>
                </c:pt>
              </c:numCache>
            </c:numRef>
          </c:val>
          <c:smooth val="0"/>
          <c:extLst>
            <c:ext xmlns:c16="http://schemas.microsoft.com/office/drawing/2014/chart" uri="{C3380CC4-5D6E-409C-BE32-E72D297353CC}">
              <c16:uniqueId val="{00000000-7397-4C0B-BA30-3556627F89A4}"/>
            </c:ext>
          </c:extLst>
        </c:ser>
        <c:ser>
          <c:idx val="1"/>
          <c:order val="1"/>
          <c:tx>
            <c:strRef>
              <c:f>Cotations_oleoproteagineux!$C$26</c:f>
              <c:strCache>
                <c:ptCount val="1"/>
                <c:pt idx="0">
                  <c:v>2024-2025</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Cotations_oleoproteagineux!$C$27:$C$38</c15:sqref>
                  </c15:fullRef>
                </c:ext>
              </c:extLst>
              <c:f>Cotations_oleoproteagineux!$C$28:$C$38</c:f>
              <c:numCache>
                <c:formatCode>0.00</c:formatCode>
                <c:ptCount val="11"/>
                <c:pt idx="0">
                  <c:v>464.17</c:v>
                </c:pt>
                <c:pt idx="1">
                  <c:v>467.5</c:v>
                </c:pt>
                <c:pt idx="2">
                  <c:v>536.25</c:v>
                </c:pt>
                <c:pt idx="3">
                  <c:v>553.75</c:v>
                </c:pt>
                <c:pt idx="4">
                  <c:v>538.33333333333337</c:v>
                </c:pt>
                <c:pt idx="5">
                  <c:v>533.75</c:v>
                </c:pt>
                <c:pt idx="6">
                  <c:v>538.75</c:v>
                </c:pt>
                <c:pt idx="8">
                  <c:v>457.5</c:v>
                </c:pt>
                <c:pt idx="9">
                  <c:v>427.5</c:v>
                </c:pt>
                <c:pt idx="10">
                  <c:v>431.25</c:v>
                </c:pt>
              </c:numCache>
            </c:numRef>
          </c:val>
          <c:smooth val="0"/>
          <c:extLst>
            <c:ext xmlns:c16="http://schemas.microsoft.com/office/drawing/2014/chart" uri="{C3380CC4-5D6E-409C-BE32-E72D297353CC}">
              <c16:uniqueId val="{00000001-7397-4C0B-BA30-3556627F89A4}"/>
            </c:ext>
          </c:extLst>
        </c:ser>
        <c:ser>
          <c:idx val="2"/>
          <c:order val="2"/>
          <c:tx>
            <c:strRef>
              <c:f>Cotations_oleoproteagineux!$D$26</c:f>
              <c:strCache>
                <c:ptCount val="1"/>
                <c:pt idx="0">
                  <c:v>2025-2026</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Cotations_oleoproteagineux!$D$27:$D$38</c15:sqref>
                  </c15:fullRef>
                </c:ext>
              </c:extLst>
              <c:f>Cotations_oleoproteagineux!$D$28:$D$38</c:f>
              <c:numCache>
                <c:formatCode>0.00</c:formatCode>
                <c:ptCount val="11"/>
                <c:pt idx="0">
                  <c:v>480</c:v>
                </c:pt>
                <c:pt idx="1">
                  <c:v>488.75</c:v>
                </c:pt>
                <c:pt idx="2">
                  <c:v>500</c:v>
                </c:pt>
                <c:pt idx="3">
                  <c:v>553.33000000000004</c:v>
                </c:pt>
              </c:numCache>
            </c:numRef>
          </c:val>
          <c:smooth val="0"/>
          <c:extLst>
            <c:ext xmlns:c16="http://schemas.microsoft.com/office/drawing/2014/chart" uri="{C3380CC4-5D6E-409C-BE32-E72D297353CC}">
              <c16:uniqueId val="{00000002-7397-4C0B-BA30-3556627F89A4}"/>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900"/>
          <c:min val="3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20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25400</xdr:colOff>
      <xdr:row>9</xdr:row>
      <xdr:rowOff>12700</xdr:rowOff>
    </xdr:from>
    <xdr:to>
      <xdr:col>0</xdr:col>
      <xdr:colOff>12071350</xdr:colOff>
      <xdr:row>70</xdr:row>
      <xdr:rowOff>44450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25400" y="2146300"/>
          <a:ext cx="12045950" cy="12642850"/>
        </a:xfrm>
        <a:prstGeom prst="rect">
          <a:avLst/>
        </a:prstGeom>
        <a:solidFill>
          <a:schemeClr val="lt1"/>
        </a:solidFill>
        <a:ln w="12700" cmpd="sng">
          <a:solidFill>
            <a:srgbClr val="0080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i="0" u="none" strike="noStrike" baseline="0">
              <a:solidFill>
                <a:srgbClr val="008080"/>
              </a:solidFill>
              <a:effectLst/>
              <a:latin typeface="Marianne" panose="02000000000000000000" pitchFamily="50" charset="0"/>
              <a:ea typeface="+mn-ea"/>
              <a:cs typeface="+mn-cs"/>
            </a:rPr>
            <a:t>Méthodologie</a:t>
          </a:r>
          <a:r>
            <a:rPr lang="fr-FR" sz="1400" baseline="0">
              <a:solidFill>
                <a:srgbClr val="008080"/>
              </a:solidFill>
              <a:latin typeface="Marianne" panose="02000000000000000000" pitchFamily="50" charset="0"/>
            </a:rPr>
            <a:t> </a:t>
          </a:r>
        </a:p>
        <a:p>
          <a:endParaRPr lang="fr-FR" sz="1400" baseline="0">
            <a:solidFill>
              <a:srgbClr val="3D9EE7"/>
            </a:solidFill>
            <a:latin typeface="Marianne" panose="02000000000000000000" pitchFamily="50" charset="0"/>
          </a:endParaRPr>
        </a:p>
        <a:p>
          <a:r>
            <a:rPr lang="fr-FR" sz="1100" b="1" i="0" u="none" strike="noStrike" baseline="0">
              <a:solidFill>
                <a:sysClr val="windowText" lastClr="000000"/>
              </a:solidFill>
              <a:effectLst/>
              <a:latin typeface="Marianne" panose="02000000000000000000" pitchFamily="50" charset="0"/>
              <a:ea typeface="+mn-ea"/>
              <a:cs typeface="+mn-cs"/>
            </a:rPr>
            <a:t>DRAAF Occitanie / SRISET -  Estimations précoces de conjoncture en Grandes cultures</a:t>
          </a:r>
        </a:p>
        <a:p>
          <a:endParaRPr lang="fr-FR" sz="1100" b="1" i="0" u="none" strike="noStrike">
            <a:solidFill>
              <a:schemeClr val="dk1"/>
            </a:solidFill>
            <a:effectLst/>
            <a:latin typeface="Marianne" panose="02000000000000000000" pitchFamily="50" charset="0"/>
            <a:ea typeface="+mn-ea"/>
            <a:cs typeface="+mn-cs"/>
          </a:endParaRPr>
        </a:p>
        <a:p>
          <a:r>
            <a:rPr lang="fr-FR" sz="1100" b="1" i="0" u="sng" strike="noStrike">
              <a:solidFill>
                <a:schemeClr val="dk1"/>
              </a:solidFill>
              <a:effectLst/>
              <a:latin typeface="Marianne" panose="02000000000000000000" pitchFamily="50" charset="0"/>
              <a:ea typeface="+mn-ea"/>
              <a:cs typeface="+mn-cs"/>
            </a:rPr>
            <a:t>1) Le calendrier</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Le suivi de la conjoncture en Grandes Cultures de l'année de production N débute en décembre de l'année N-1 (prévisions de semis par culture), et se termine en novembre de l'année N (bilan intermédiaire des récoltes).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estimations sont révisées et publiées tous les mois (à l'exception des mois de janvier et de mars), après la publication officielle des résultats nationaux dont le calendrier est annoncé sur le site Agreste (rubrique Conjoncture Infos rapides / Calendrier de parution), généralement à partir du 10 du mois.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premières estimations qui ne concernent que les céréales d’hiver (blés, seigle, orge, avoine, triticale) et le colza, ne portent que sur les surfaces mises en culture. En avril, les cultures de printemps s’ajoutent aux cultures d’hiver, et dès le mois de mai les informations intègrent l’ensemble des cultures avec l'ajout des cultures d'été. A partir de juillet (juin pour le colza et l’orge d’hiver), les estimations de surfaces sont complétées par des estimations de rendements et de production.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 calendrier détaillé des évaluations par culture est précisé dans l'onglet Calendrier_Estim_production.</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l'issue du suivi en conjoncture (dernière publication en novembre de l'année N), les estimations en Grandes Cultures sont encore affinées à partir des dernières données disponibles et sont consolidées dans plusieurs versions successives de la statistique agricole annuelle (SAA) : préliminaire en janvier N+1, provisoire en mars N+1, semi-définitive en juin N+1, et définitive en octobre N+1.</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L’objectif de ce suivi est de fournir des évaluations quantitatives des productions totales et des rendements moyens par culture à l’échelle départementale. Des commentaires plus qualitatifs, sur la qualité des produits et sur l’hétérogénéité des résultats, complètent dans la mesure du possible ces estimations. Néanmoins, les moyens mis en œuvre ne permettent pas d’apprécier complètement l’hétérogénéité infra-départementale, parfois importante y compris à une échelle très locale.</a:t>
          </a:r>
        </a:p>
        <a:p>
          <a:endParaRPr lang="fr-FR" sz="1100" b="0" i="0" u="none" strike="noStrike">
            <a:solidFill>
              <a:schemeClr val="dk1"/>
            </a:solidFill>
            <a:effectLst/>
            <a:latin typeface="Marianne" panose="02000000000000000000" pitchFamily="50" charset="0"/>
            <a:ea typeface="+mn-ea"/>
            <a:cs typeface="+mn-cs"/>
          </a:endParaRPr>
        </a:p>
        <a:p>
          <a:r>
            <a:rPr lang="fr-FR" sz="1100" b="1" i="0" u="sng" strike="noStrike">
              <a:solidFill>
                <a:schemeClr val="dk1"/>
              </a:solidFill>
              <a:effectLst/>
              <a:latin typeface="Marianne" panose="02000000000000000000" pitchFamily="50" charset="0"/>
              <a:ea typeface="+mn-ea"/>
              <a:cs typeface="+mn-cs"/>
            </a:rPr>
            <a:t>2) Les sources d’information</a:t>
          </a:r>
        </a:p>
        <a:p>
          <a:endParaRPr lang="fr-FR" sz="1100" b="1" i="0" u="sng" strike="noStrike">
            <a:solidFill>
              <a:schemeClr val="dk1"/>
            </a:solidFill>
            <a:effectLst/>
            <a:latin typeface="Marianne" panose="02000000000000000000" pitchFamily="50" charset="0"/>
            <a:ea typeface="+mn-ea"/>
            <a:cs typeface="+mn-cs"/>
          </a:endParaRPr>
        </a:p>
        <a:p>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La conjoncture est basée sur l’exploitation d’informations provenant de sources variées, et disponibles selon des calendriers qui leur sont propres : données d’enquêtes (enquête terres labourables), données administratives (déclarations des surfaces PAC, collecte et stocks des collecteurs), dires d’experts.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L'enquête terres labourables (Terlab) est une enquête réalisée par la statistique agricole auprès d'un échantillon d'exploitants agricoles. En Occitanie, environ 2100 exploitants sont interrogés (en 2024) ; ils sont répartis dans les départements présentant une surface significative en grandes cultures (soit 9 départements sur 13, l'Ariège, l'Hérault, le Lot et les Pyrénées-Orientales n'étant pas enquêtés). L'enquête est réalisée en 2 temps (ou vagues). La 1ere vague, collectée de mi-juillet à mi-septembre, a pour principal objet l'estimation des rendements des cultures d'hiver et de printemps. La seconde, de novembre à mi-janvier, permet d’évaluer les rendements des cultures d’été, et fournit des prévisions de semis pour la campagne suivante.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premières déclarations PAC de la campagne N sont généralement disponibles après la mi-mai, date limite usuelle pour la déclaration des surfaces par culture par les exploitants agricoles. Ces données sont ensuite actualisées en cours de campagne pour prendre en compte les corrections apportées par les déclarants (modification d’assolement) et l’instruction des dossiers PAC.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dires d’experts proviennent de la consultation régulière d’un réseau de correspondants locaux dans les différents départements parmi lesquels figurent des techniciens des chambres d’agriculture (dont une partie assure en particulier les observations de l’état de cultures dans le cadre du dispositif CéréObs), des représentants des coopératives agricoles et des entreprises de négoce, des organismes de recherche et développement et des instituts spécialisés (ARVALIS, Terres Inovia, Centre français du riz…), des syndicats de semences et établissements spécialisés dans la production de semences. Au total, plus d’une vingtaine de correspondants sont consultés chaque mois pour établir les prévisions pour l’Occitanie.</a:t>
          </a:r>
          <a:r>
            <a:rPr lang="fr-FR" sz="1100">
              <a:latin typeface="Marianne" panose="02000000000000000000" pitchFamily="50" charset="0"/>
            </a:rPr>
            <a:t> </a:t>
          </a:r>
        </a:p>
        <a:p>
          <a:endParaRPr lang="fr-FR" sz="1100">
            <a:latin typeface="Marianne" panose="02000000000000000000" pitchFamily="50" charset="0"/>
          </a:endParaRPr>
        </a:p>
        <a:p>
          <a:r>
            <a:rPr lang="fr-FR" sz="1100" b="1" i="0" u="sng" strike="noStrike">
              <a:solidFill>
                <a:schemeClr val="dk1"/>
              </a:solidFill>
              <a:effectLst/>
              <a:latin typeface="Marianne" panose="02000000000000000000" pitchFamily="50" charset="0"/>
              <a:ea typeface="+mn-ea"/>
              <a:cs typeface="+mn-cs"/>
            </a:rPr>
            <a:t>3) Les méthodes d’estimation</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L’établissement de la conjoncture Grandes Cultures est un travail de synthèse d’informations, effectué avec une périodicité mensuelle, qui consiste à exploiter et recouper l’ensemble des données au fur et à mesure de leur disponibilité.</a:t>
          </a:r>
          <a:r>
            <a:rPr lang="fr-FR" sz="1100">
              <a:latin typeface="Marianne" panose="02000000000000000000" pitchFamily="50" charset="0"/>
            </a:rPr>
            <a:t> </a:t>
          </a:r>
        </a:p>
        <a:p>
          <a:endParaRPr lang="fr-FR" sz="1100">
            <a:latin typeface="Marianne" panose="02000000000000000000" pitchFamily="50" charset="0"/>
          </a:endParaRPr>
        </a:p>
        <a:p>
          <a:r>
            <a:rPr lang="fr-FR" sz="1100" b="1" i="0" u="none" strike="noStrike">
              <a:solidFill>
                <a:schemeClr val="dk1"/>
              </a:solidFill>
              <a:effectLst/>
              <a:latin typeface="Marianne" panose="02000000000000000000" pitchFamily="50" charset="0"/>
              <a:ea typeface="+mn-ea"/>
              <a:cs typeface="+mn-cs"/>
            </a:rPr>
            <a:t>a) Surfaces des cultures</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En décembre N-1, les premières estimations reposent exclusivement sur les dires d’expert.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En février N, sont exploitées les prévisions de surfaces mises en culture issues de la vague 2 de l’enquête Terlab de l’année N-1. Ces résultats, basés sur un échantillon, sont systématiquement confrontées aux évaluations précédentes et, après une nouvelle consultation des experts, permettent de mettre à jour les estimations.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Dans les départements dans lesquels l’enquête Terlab n’est pas réalisée, les estimations sont établies à partir d’une synthèse entre les dires d’expert et les variations relatives observées dans les départements limitrophes et similaires (en termes de cultures et de conditions météorologiques). Les notations Cereobs sont également analysées pour le suivi des taux de semis des céréales à paille. Elles permettent d’affiner l’estimation des semis de l’année N.</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Jusqu’en juin N, les estimations sont révisées sur la base de la consultation des experts locaux.</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partir de juillet N, les déclarations PAC deviennent la principale source d’information utilisée. </a:t>
          </a:r>
        </a:p>
        <a:p>
          <a:endParaRPr lang="fr-FR" sz="1100" b="0" i="0" u="none" strike="noStrike">
            <a:solidFill>
              <a:schemeClr val="dk1"/>
            </a:solidFill>
            <a:effectLst/>
            <a:latin typeface="Marianne" panose="02000000000000000000" pitchFamily="50" charset="0"/>
            <a:ea typeface="+mn-ea"/>
            <a:cs typeface="+mn-cs"/>
          </a:endParaRPr>
        </a:p>
        <a:p>
          <a:r>
            <a:rPr lang="fr-FR" sz="1100" b="1" i="0" u="none" strike="noStrike">
              <a:solidFill>
                <a:schemeClr val="dk1"/>
              </a:solidFill>
              <a:effectLst/>
              <a:latin typeface="Marianne" panose="02000000000000000000" pitchFamily="50" charset="0"/>
              <a:ea typeface="+mn-ea"/>
              <a:cs typeface="+mn-cs"/>
            </a:rPr>
            <a:t>b) Rendements et production</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De juillet à septembre N, les estimations reposent exclusivement sur les dires d’expert qui disposent progressivement, au fur et à mesure de l’avancement de la campagne, d’une information de plus en plus détaillée sur l’état des récoltes.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partir d’octobre N, les résultats de l’enquête Terlab sont pris en compte et constituent le support principal des estimations pour les cultures d’hiver et de printemps. Ces résultats, basés sur un échantillon, sont systématiquement confrontées aux évaluations précédentes et, après une nouvelle consultation des experts, permettent de mettre à jour les estimations.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Dans les départements dans lesquels l’enquête Terlab n’est pas réalisée, les estimations sont obtenues à partir d’une synthèse entre les dires d’expert et les variations relatives observées dans les départements limitrophes et similaires en termes de cultures et de conditions météorologiques.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résultats de rendements de l’enquête Terlab pour les cultures d’été ne sont pas utilisés dans le suivi de conjoncture de l’année N, car non disponibles avant décembre. En revanche ils constituent la base des estimations intégrées ensuite dans la statistique agricole annuelle.</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L’enquête Terlab différencie, pour les espèces les plus importantes, les cultures bio et les cultures conduites en conventionnel ; le rendement moyen par département et culture est évalué en pondérant les 2 estimations par la surface déclarée à la PAC.</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parcelles mises en culture et non récoltées (surface différente de 0 et rendement égal à 0) sont comptabilisées dans le calcul du rendement moyen départemental.</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La production par culture est obtenue comme le produit de la surface et du rendement.</a:t>
          </a:r>
          <a:r>
            <a:rPr lang="fr-FR" sz="1100">
              <a:latin typeface="Marianne" panose="02000000000000000000" pitchFamily="50" charset="0"/>
            </a:rPr>
            <a:t> </a:t>
          </a:r>
        </a:p>
        <a:p>
          <a:endParaRPr lang="fr-FR" sz="1100">
            <a:latin typeface="Marianne" panose="02000000000000000000" pitchFamily="50" charset="0"/>
          </a:endParaRPr>
        </a:p>
        <a:p>
          <a:r>
            <a:rPr lang="fr-FR" sz="900" i="1">
              <a:latin typeface="Marianne" panose="02000000000000000000" pitchFamily="50" charset="0"/>
            </a:rPr>
            <a:t>Mise à jour janvier 2025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42047</xdr:colOff>
      <xdr:row>7</xdr:row>
      <xdr:rowOff>297281</xdr:rowOff>
    </xdr:to>
    <xdr:sp macro="" textlink="" fLocksText="0">
      <xdr:nvSpPr>
        <xdr:cNvPr id="3" name="Images 1">
          <a:extLst>
            <a:ext uri="{FF2B5EF4-FFF2-40B4-BE49-F238E27FC236}">
              <a16:creationId xmlns:a16="http://schemas.microsoft.com/office/drawing/2014/main" id="{61C84080-5E41-4E96-845C-AE45429507AB}"/>
            </a:ext>
          </a:extLst>
        </xdr:cNvPr>
        <xdr:cNvSpPr>
          <a:spLocks noChangeArrowheads="1"/>
        </xdr:cNvSpPr>
      </xdr:nvSpPr>
      <xdr:spPr bwMode="auto">
        <a:xfrm>
          <a:off x="0" y="0"/>
          <a:ext cx="16243206" cy="1500895"/>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25,68 Mt, Occitanie : 11</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1,24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1,48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0,40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892569</xdr:colOff>
      <xdr:row>9</xdr:row>
      <xdr:rowOff>93446</xdr:rowOff>
    </xdr:from>
    <xdr:to>
      <xdr:col>12</xdr:col>
      <xdr:colOff>318090</xdr:colOff>
      <xdr:row>23</xdr:row>
      <xdr:rowOff>177266</xdr:rowOff>
    </xdr:to>
    <xdr:graphicFrame macro="">
      <xdr:nvGraphicFramePr>
        <xdr:cNvPr id="2" name="Graphique 1">
          <a:extLst>
            <a:ext uri="{FF2B5EF4-FFF2-40B4-BE49-F238E27FC236}">
              <a16:creationId xmlns:a16="http://schemas.microsoft.com/office/drawing/2014/main" id="{B6722080-4FFE-4132-AFA2-5F58FD190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831287</xdr:colOff>
      <xdr:row>46</xdr:row>
      <xdr:rowOff>19464</xdr:rowOff>
    </xdr:from>
    <xdr:to>
      <xdr:col>12</xdr:col>
      <xdr:colOff>281673</xdr:colOff>
      <xdr:row>59</xdr:row>
      <xdr:rowOff>68465</xdr:rowOff>
    </xdr:to>
    <xdr:graphicFrame macro="">
      <xdr:nvGraphicFramePr>
        <xdr:cNvPr id="3" name="Graphique 2">
          <a:extLst>
            <a:ext uri="{FF2B5EF4-FFF2-40B4-BE49-F238E27FC236}">
              <a16:creationId xmlns:a16="http://schemas.microsoft.com/office/drawing/2014/main" id="{FDE96BE9-E210-4B13-B564-345248D834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895396</xdr:colOff>
      <xdr:row>26</xdr:row>
      <xdr:rowOff>294010</xdr:rowOff>
    </xdr:from>
    <xdr:to>
      <xdr:col>12</xdr:col>
      <xdr:colOff>328537</xdr:colOff>
      <xdr:row>40</xdr:row>
      <xdr:rowOff>166742</xdr:rowOff>
    </xdr:to>
    <xdr:graphicFrame macro="">
      <xdr:nvGraphicFramePr>
        <xdr:cNvPr id="4" name="Graphique 3">
          <a:extLst>
            <a:ext uri="{FF2B5EF4-FFF2-40B4-BE49-F238E27FC236}">
              <a16:creationId xmlns:a16="http://schemas.microsoft.com/office/drawing/2014/main" id="{A159B1EA-E683-41D3-ADD9-B2B3CA7C54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30480</xdr:rowOff>
    </xdr:from>
    <xdr:to>
      <xdr:col>17</xdr:col>
      <xdr:colOff>22860</xdr:colOff>
      <xdr:row>5</xdr:row>
      <xdr:rowOff>160020</xdr:rowOff>
    </xdr:to>
    <xdr:pic>
      <xdr:nvPicPr>
        <xdr:cNvPr id="5" name="Images 1">
          <a:extLst>
            <a:ext uri="{FF2B5EF4-FFF2-40B4-BE49-F238E27FC236}">
              <a16:creationId xmlns:a16="http://schemas.microsoft.com/office/drawing/2014/main" id="{90C2B5C7-F01F-4C97-9084-BF3C76717AF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480"/>
          <a:ext cx="13395960" cy="114554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30480</xdr:rowOff>
    </xdr:from>
    <xdr:to>
      <xdr:col>17</xdr:col>
      <xdr:colOff>22860</xdr:colOff>
      <xdr:row>5</xdr:row>
      <xdr:rowOff>160020</xdr:rowOff>
    </xdr:to>
    <xdr:pic>
      <xdr:nvPicPr>
        <xdr:cNvPr id="6" name="Images 1">
          <a:extLst>
            <a:ext uri="{FF2B5EF4-FFF2-40B4-BE49-F238E27FC236}">
              <a16:creationId xmlns:a16="http://schemas.microsoft.com/office/drawing/2014/main" id="{D8668E8B-00AF-43F8-9109-8C0AD73A09E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480"/>
          <a:ext cx="13395960" cy="114554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8</xdr:row>
      <xdr:rowOff>0</xdr:rowOff>
    </xdr:from>
    <xdr:to>
      <xdr:col>12</xdr:col>
      <xdr:colOff>240909</xdr:colOff>
      <xdr:row>20</xdr:row>
      <xdr:rowOff>135988</xdr:rowOff>
    </xdr:to>
    <xdr:graphicFrame macro="">
      <xdr:nvGraphicFramePr>
        <xdr:cNvPr id="2" name="Graphique 1">
          <a:extLst>
            <a:ext uri="{FF2B5EF4-FFF2-40B4-BE49-F238E27FC236}">
              <a16:creationId xmlns:a16="http://schemas.microsoft.com/office/drawing/2014/main" id="{48EB0CED-357E-40F8-9E34-D43A871CD0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24</xdr:row>
      <xdr:rowOff>0</xdr:rowOff>
    </xdr:from>
    <xdr:to>
      <xdr:col>12</xdr:col>
      <xdr:colOff>240909</xdr:colOff>
      <xdr:row>38</xdr:row>
      <xdr:rowOff>6448</xdr:rowOff>
    </xdr:to>
    <xdr:graphicFrame macro="">
      <xdr:nvGraphicFramePr>
        <xdr:cNvPr id="3" name="Graphique 2">
          <a:extLst>
            <a:ext uri="{FF2B5EF4-FFF2-40B4-BE49-F238E27FC236}">
              <a16:creationId xmlns:a16="http://schemas.microsoft.com/office/drawing/2014/main" id="{C84CA7DF-2613-418C-AC3B-F9BC6310A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30480</xdr:rowOff>
    </xdr:from>
    <xdr:to>
      <xdr:col>17</xdr:col>
      <xdr:colOff>22860</xdr:colOff>
      <xdr:row>5</xdr:row>
      <xdr:rowOff>160020</xdr:rowOff>
    </xdr:to>
    <xdr:pic>
      <xdr:nvPicPr>
        <xdr:cNvPr id="4" name="Images 1">
          <a:extLst>
            <a:ext uri="{FF2B5EF4-FFF2-40B4-BE49-F238E27FC236}">
              <a16:creationId xmlns:a16="http://schemas.microsoft.com/office/drawing/2014/main" id="{04085138-1AB4-4B40-BCDE-331B6B67A0D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480"/>
          <a:ext cx="13732510" cy="114554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30480</xdr:rowOff>
    </xdr:from>
    <xdr:to>
      <xdr:col>17</xdr:col>
      <xdr:colOff>22860</xdr:colOff>
      <xdr:row>5</xdr:row>
      <xdr:rowOff>160020</xdr:rowOff>
    </xdr:to>
    <xdr:pic>
      <xdr:nvPicPr>
        <xdr:cNvPr id="5" name="Images 1">
          <a:extLst>
            <a:ext uri="{FF2B5EF4-FFF2-40B4-BE49-F238E27FC236}">
              <a16:creationId xmlns:a16="http://schemas.microsoft.com/office/drawing/2014/main" id="{775EA16A-2038-426F-A949-CBFD9301FD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480"/>
          <a:ext cx="13732510" cy="114554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39"/>
  <sheetViews>
    <sheetView tabSelected="1" zoomScaleNormal="100" workbookViewId="0">
      <selection activeCell="A7" sqref="A7"/>
    </sheetView>
  </sheetViews>
  <sheetFormatPr baseColWidth="10" defaultColWidth="8.81640625" defaultRowHeight="16"/>
  <cols>
    <col min="1" max="1" width="208.6328125" style="82" customWidth="1"/>
    <col min="2" max="10" width="10.81640625" style="82" customWidth="1"/>
    <col min="11" max="11" width="24.81640625" style="82" customWidth="1"/>
    <col min="12" max="16" width="10.81640625" style="82" customWidth="1"/>
    <col min="17" max="1023" width="10.54296875" style="82" customWidth="1"/>
    <col min="1024" max="1025" width="11.453125" style="82" customWidth="1"/>
    <col min="1026" max="16384" width="8.81640625" style="82"/>
  </cols>
  <sheetData>
    <row r="2" spans="1:16" ht="23.5">
      <c r="A2" s="91" t="s">
        <v>108</v>
      </c>
      <c r="E2" s="83"/>
    </row>
    <row r="3" spans="1:16" ht="17.5">
      <c r="A3" s="295" t="s">
        <v>123</v>
      </c>
      <c r="B3" s="84"/>
      <c r="C3" s="84"/>
      <c r="D3" s="84"/>
      <c r="E3" s="83"/>
      <c r="F3" s="83"/>
    </row>
    <row r="4" spans="1:16" ht="17.5">
      <c r="A4" s="295" t="s">
        <v>138</v>
      </c>
      <c r="B4" s="85"/>
      <c r="C4" s="85"/>
      <c r="D4" s="85"/>
      <c r="E4" s="86"/>
      <c r="F4" s="86"/>
      <c r="G4" s="86"/>
      <c r="H4" s="86"/>
      <c r="I4" s="86"/>
      <c r="J4" s="86"/>
      <c r="K4" s="86"/>
      <c r="L4" s="86"/>
      <c r="M4" s="86"/>
      <c r="N4" s="86"/>
      <c r="O4" s="86"/>
      <c r="P4" s="86"/>
    </row>
    <row r="5" spans="1:16" ht="17.5">
      <c r="A5" s="295" t="s">
        <v>139</v>
      </c>
      <c r="B5" s="85"/>
      <c r="C5" s="85"/>
      <c r="D5" s="85"/>
      <c r="E5" s="86"/>
      <c r="F5" s="86"/>
      <c r="G5" s="86"/>
      <c r="H5" s="86"/>
      <c r="I5" s="86"/>
      <c r="J5" s="86"/>
      <c r="K5" s="86"/>
      <c r="L5" s="86"/>
      <c r="M5" s="86"/>
      <c r="N5" s="86"/>
      <c r="O5" s="86"/>
      <c r="P5" s="86"/>
    </row>
    <row r="6" spans="1:16" ht="17.5">
      <c r="A6" s="295" t="s">
        <v>121</v>
      </c>
      <c r="B6" s="85"/>
      <c r="C6" s="85"/>
      <c r="D6" s="85"/>
      <c r="E6" s="86"/>
      <c r="F6" s="86"/>
      <c r="G6" s="86"/>
      <c r="H6" s="86"/>
      <c r="I6" s="86"/>
      <c r="J6" s="86"/>
      <c r="K6" s="86"/>
      <c r="L6" s="86"/>
      <c r="M6" s="86"/>
      <c r="N6" s="86"/>
      <c r="O6" s="86"/>
      <c r="P6" s="86"/>
    </row>
    <row r="7" spans="1:16" ht="17.5">
      <c r="A7" s="295" t="s">
        <v>122</v>
      </c>
      <c r="B7" s="85"/>
      <c r="C7" s="85"/>
      <c r="D7" s="85"/>
      <c r="E7" s="86"/>
      <c r="F7" s="86"/>
      <c r="G7" s="86"/>
      <c r="H7" s="86"/>
      <c r="I7" s="86"/>
      <c r="J7" s="86"/>
      <c r="K7" s="86"/>
      <c r="L7" s="86"/>
      <c r="M7" s="86"/>
      <c r="N7" s="86"/>
      <c r="O7" s="86"/>
      <c r="P7" s="86"/>
    </row>
    <row r="8" spans="1:16" ht="17.5">
      <c r="A8" s="295" t="s">
        <v>0</v>
      </c>
      <c r="B8" s="85"/>
      <c r="C8" s="85"/>
      <c r="D8" s="85"/>
      <c r="E8" s="86"/>
      <c r="F8" s="86"/>
      <c r="G8" s="86"/>
      <c r="H8" s="86"/>
      <c r="I8" s="86"/>
      <c r="J8" s="86"/>
      <c r="K8" s="86"/>
      <c r="L8" s="86"/>
      <c r="M8" s="86"/>
      <c r="N8" s="86"/>
      <c r="O8" s="86"/>
      <c r="P8" s="86"/>
    </row>
    <row r="9" spans="1:16" ht="23.5">
      <c r="A9" s="91"/>
      <c r="B9" s="87"/>
      <c r="C9" s="87"/>
      <c r="D9" s="87"/>
      <c r="E9" s="83"/>
      <c r="F9" s="83"/>
    </row>
    <row r="10" spans="1:16" ht="18.5">
      <c r="A10" s="88"/>
      <c r="B10" s="88"/>
      <c r="C10" s="88"/>
      <c r="D10" s="88"/>
      <c r="H10" s="89"/>
    </row>
    <row r="11" spans="1:16" ht="17.5">
      <c r="A11" s="87"/>
    </row>
    <row r="12" spans="1:16" ht="17.5">
      <c r="A12" s="90"/>
    </row>
    <row r="13" spans="1:16">
      <c r="A13" s="92"/>
    </row>
    <row r="14" spans="1:16">
      <c r="A14" s="92"/>
    </row>
    <row r="15" spans="1:16">
      <c r="A15" s="92"/>
    </row>
    <row r="16" spans="1:16">
      <c r="A16" s="92"/>
    </row>
    <row r="17" spans="1:1">
      <c r="A17" s="92"/>
    </row>
    <row r="18" spans="1:1">
      <c r="A18" s="92"/>
    </row>
    <row r="19" spans="1:1" ht="17.5">
      <c r="A19" s="90"/>
    </row>
    <row r="20" spans="1:1">
      <c r="A20" s="92"/>
    </row>
    <row r="21" spans="1:1">
      <c r="A21" s="92"/>
    </row>
    <row r="22" spans="1:1">
      <c r="A22" s="92"/>
    </row>
    <row r="23" spans="1:1">
      <c r="A23" s="92"/>
    </row>
    <row r="24" spans="1:1" ht="17.5">
      <c r="A24" s="90"/>
    </row>
    <row r="25" spans="1:1" ht="20" customHeight="1">
      <c r="A25" s="92"/>
    </row>
    <row r="26" spans="1:1">
      <c r="A26" s="93"/>
    </row>
    <row r="27" spans="1:1">
      <c r="A27" s="92"/>
    </row>
    <row r="28" spans="1:1">
      <c r="A28" s="92"/>
    </row>
    <row r="29" spans="1:1">
      <c r="A29" s="92"/>
    </row>
    <row r="30" spans="1:1">
      <c r="A30" s="92"/>
    </row>
    <row r="31" spans="1:1">
      <c r="A31" s="92"/>
    </row>
    <row r="32" spans="1:1">
      <c r="A32" s="93"/>
    </row>
    <row r="33" spans="1:1" ht="20.5" customHeight="1">
      <c r="A33" s="92"/>
    </row>
    <row r="34" spans="1:1">
      <c r="A34" s="92"/>
    </row>
    <row r="35" spans="1:1">
      <c r="A35" s="92"/>
    </row>
    <row r="36" spans="1:1">
      <c r="A36" s="92"/>
    </row>
    <row r="37" spans="1:1">
      <c r="A37" s="92"/>
    </row>
    <row r="38" spans="1:1">
      <c r="A38" s="92"/>
    </row>
    <row r="39" spans="1:1">
      <c r="A39" s="92"/>
    </row>
  </sheetData>
  <hyperlinks>
    <hyperlink ref="A8" location="'Evol.sole-régionale_Blés'!A1" display="Evolution de la sole régionale des blés" xr:uid="{00000000-0004-0000-0000-000000000000}"/>
    <hyperlink ref="A4" location="GC_Estim1_12_SURF_RDT_25_26!A1" display="Estimations des surfaces et rendements campagne 2024/2025" xr:uid="{00000000-0004-0000-0000-000001000000}"/>
    <hyperlink ref="A3" location="Calendrier_Estim_production!A1" display="Calendrier des estimations précoces de production" xr:uid="{00000000-0004-0000-0000-000002000000}"/>
    <hyperlink ref="A6" location="Cotations_cereales!A1" display="Cotations des céréales" xr:uid="{00000000-0004-0000-0000-000003000000}"/>
    <hyperlink ref="A7" location="Cotations_oleoproteagineux!A1" display="Cotations  des oléoproteagineux" xr:uid="{00000000-0004-0000-0000-000004000000}"/>
    <hyperlink ref="A5" location="GC_Estim1_12_SURF_25_26!A1" display="Estimations des surfaces campagne 2024/2025" xr:uid="{00000000-0004-0000-0000-000005000000}"/>
  </hyperlinks>
  <pageMargins left="0" right="0" top="0.13888888888888901" bottom="0.13888888888888901" header="0" footer="0"/>
  <pageSetup paperSize="9" firstPageNumber="0" pageOrder="overThenDown" orientation="portrait" horizontalDpi="300" verticalDpi="300" r:id="rId1"/>
  <headerFooter>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29"/>
  <sheetViews>
    <sheetView zoomScaleNormal="100" zoomScalePageLayoutView="60" workbookViewId="0"/>
  </sheetViews>
  <sheetFormatPr baseColWidth="10" defaultColWidth="8.81640625" defaultRowHeight="12.5"/>
  <cols>
    <col min="1" max="1" width="24.81640625" style="1" customWidth="1"/>
    <col min="2" max="13" width="8.453125" style="1" customWidth="1"/>
    <col min="14" max="1023" width="10.54296875" style="1" customWidth="1"/>
    <col min="1024" max="1025" width="11.453125" style="1" customWidth="1"/>
  </cols>
  <sheetData>
    <row r="1" spans="1:13" ht="15" customHeight="1">
      <c r="A1" s="2" t="s">
        <v>1</v>
      </c>
      <c r="B1" s="3"/>
      <c r="C1" s="4"/>
      <c r="D1" s="4"/>
      <c r="E1" s="4"/>
      <c r="F1" s="4"/>
      <c r="G1" s="4"/>
      <c r="H1" s="4"/>
      <c r="I1" s="4"/>
      <c r="J1" s="4"/>
      <c r="K1" s="4"/>
      <c r="L1" s="4"/>
      <c r="M1" s="4"/>
    </row>
    <row r="3" spans="1:13" ht="17.5">
      <c r="A3" s="5" t="s">
        <v>2</v>
      </c>
      <c r="B3" s="4"/>
      <c r="C3" s="4"/>
      <c r="D3" s="4"/>
      <c r="E3" s="4"/>
      <c r="F3" s="4"/>
      <c r="G3" s="4"/>
      <c r="H3" s="4"/>
      <c r="I3" s="4"/>
      <c r="J3" s="4"/>
      <c r="K3" s="4"/>
      <c r="L3" s="4"/>
      <c r="M3" s="4"/>
    </row>
    <row r="4" spans="1:13" ht="17.5">
      <c r="A4" s="6" t="s">
        <v>3</v>
      </c>
      <c r="B4" s="7"/>
      <c r="C4" s="4"/>
      <c r="D4" s="4"/>
      <c r="E4" s="4"/>
      <c r="F4" s="4"/>
      <c r="G4" s="4"/>
      <c r="H4" s="4"/>
      <c r="I4" s="4"/>
      <c r="J4" s="4"/>
      <c r="K4" s="4"/>
      <c r="L4" s="4"/>
      <c r="M4" s="4"/>
    </row>
    <row r="5" spans="1:13" ht="17.5">
      <c r="A5" s="7"/>
      <c r="B5" s="8" t="s">
        <v>4</v>
      </c>
      <c r="C5" s="8" t="s">
        <v>5</v>
      </c>
      <c r="D5" s="8" t="s">
        <v>6</v>
      </c>
      <c r="E5" s="8" t="s">
        <v>7</v>
      </c>
      <c r="F5" s="8" t="s">
        <v>8</v>
      </c>
      <c r="G5" s="8" t="s">
        <v>9</v>
      </c>
      <c r="H5" s="8" t="s">
        <v>10</v>
      </c>
      <c r="I5" s="8" t="s">
        <v>11</v>
      </c>
      <c r="J5" s="8" t="s">
        <v>12</v>
      </c>
      <c r="K5" s="8" t="s">
        <v>13</v>
      </c>
      <c r="L5" s="8" t="s">
        <v>14</v>
      </c>
      <c r="M5" s="8" t="s">
        <v>15</v>
      </c>
    </row>
    <row r="6" spans="1:13" ht="17.5">
      <c r="A6" s="9" t="s">
        <v>16</v>
      </c>
      <c r="B6" s="10"/>
      <c r="C6" s="11"/>
      <c r="D6" s="5"/>
      <c r="E6" s="11"/>
      <c r="F6" s="5"/>
      <c r="G6" s="11"/>
      <c r="H6" s="5"/>
      <c r="I6" s="12"/>
      <c r="J6" s="6"/>
      <c r="K6" s="12"/>
      <c r="L6" s="6"/>
      <c r="M6" s="12"/>
    </row>
    <row r="7" spans="1:13" ht="17.5">
      <c r="A7" s="3" t="s">
        <v>17</v>
      </c>
      <c r="B7" s="13"/>
      <c r="C7" s="13"/>
      <c r="D7" s="4"/>
      <c r="E7" s="13"/>
      <c r="F7" s="4"/>
      <c r="G7" s="13"/>
      <c r="H7" s="4"/>
      <c r="I7" s="13"/>
      <c r="J7" s="4"/>
      <c r="K7" s="13"/>
      <c r="L7" s="4"/>
      <c r="M7" s="13"/>
    </row>
    <row r="8" spans="1:13" ht="17.5">
      <c r="A8" s="3" t="s">
        <v>18</v>
      </c>
      <c r="B8" s="11"/>
      <c r="C8" s="11"/>
      <c r="D8" s="5"/>
      <c r="E8" s="11"/>
      <c r="F8" s="5"/>
      <c r="G8" s="11"/>
      <c r="H8" s="5"/>
      <c r="I8" s="12"/>
      <c r="J8" s="6"/>
      <c r="K8" s="12"/>
      <c r="L8" s="6"/>
      <c r="M8" s="12"/>
    </row>
    <row r="9" spans="1:13" ht="17.5">
      <c r="A9" s="3" t="s">
        <v>19</v>
      </c>
      <c r="B9" s="13"/>
      <c r="C9" s="13"/>
      <c r="D9" s="4"/>
      <c r="E9" s="13"/>
      <c r="F9" s="4"/>
      <c r="G9" s="13"/>
      <c r="H9" s="4"/>
      <c r="I9" s="13"/>
      <c r="J9" s="4"/>
      <c r="K9" s="13"/>
      <c r="L9" s="4"/>
      <c r="M9" s="13"/>
    </row>
    <row r="10" spans="1:13" ht="17.5">
      <c r="A10" s="3" t="s">
        <v>20</v>
      </c>
      <c r="B10" s="11"/>
      <c r="C10" s="11"/>
      <c r="D10" s="5"/>
      <c r="E10" s="11"/>
      <c r="F10" s="5"/>
      <c r="G10" s="11"/>
      <c r="H10" s="6"/>
      <c r="I10" s="12"/>
      <c r="J10" s="6"/>
      <c r="K10" s="12"/>
      <c r="L10" s="6"/>
      <c r="M10" s="12"/>
    </row>
    <row r="11" spans="1:13" ht="17.5">
      <c r="A11" s="3" t="s">
        <v>21</v>
      </c>
      <c r="B11" s="13"/>
      <c r="C11" s="13"/>
      <c r="D11" s="4"/>
      <c r="E11" s="13"/>
      <c r="F11" s="4"/>
      <c r="G11" s="13"/>
      <c r="H11" s="4"/>
      <c r="I11" s="13"/>
      <c r="J11" s="4"/>
      <c r="K11" s="13"/>
      <c r="L11" s="4"/>
      <c r="M11" s="13"/>
    </row>
    <row r="12" spans="1:13" ht="17.5">
      <c r="A12" s="3" t="s">
        <v>22</v>
      </c>
      <c r="B12" s="11"/>
      <c r="C12" s="11"/>
      <c r="D12" s="5"/>
      <c r="E12" s="11"/>
      <c r="F12" s="5"/>
      <c r="G12" s="11"/>
      <c r="H12" s="5"/>
      <c r="I12" s="12"/>
      <c r="J12" s="6"/>
      <c r="K12" s="12"/>
      <c r="L12" s="6"/>
      <c r="M12" s="12"/>
    </row>
    <row r="13" spans="1:13" ht="17.5">
      <c r="A13" s="3" t="s">
        <v>23</v>
      </c>
      <c r="B13" s="13"/>
      <c r="C13" s="13"/>
      <c r="D13" s="4"/>
      <c r="E13" s="13"/>
      <c r="F13" s="4"/>
      <c r="G13" s="13"/>
      <c r="H13" s="4"/>
      <c r="I13" s="13"/>
      <c r="J13" s="4"/>
      <c r="K13" s="13"/>
      <c r="L13" s="4"/>
      <c r="M13" s="13"/>
    </row>
    <row r="14" spans="1:13" ht="17.5">
      <c r="A14" s="3" t="s">
        <v>24</v>
      </c>
      <c r="B14" s="11"/>
      <c r="C14" s="11"/>
      <c r="D14" s="5"/>
      <c r="E14" s="11"/>
      <c r="F14" s="5"/>
      <c r="G14" s="11"/>
      <c r="H14" s="5"/>
      <c r="I14" s="12"/>
      <c r="J14" s="6"/>
      <c r="K14" s="12"/>
      <c r="L14" s="6"/>
      <c r="M14" s="12"/>
    </row>
    <row r="15" spans="1:13" ht="17.5">
      <c r="A15" s="3" t="s">
        <v>25</v>
      </c>
      <c r="B15" s="11"/>
      <c r="C15" s="11"/>
      <c r="D15" s="5"/>
      <c r="E15" s="11"/>
      <c r="F15" s="5"/>
      <c r="G15" s="11"/>
      <c r="H15" s="5"/>
      <c r="I15" s="12"/>
      <c r="J15" s="6"/>
      <c r="K15" s="12"/>
      <c r="L15" s="6"/>
      <c r="M15" s="12"/>
    </row>
    <row r="16" spans="1:13" ht="17.5">
      <c r="A16" s="3" t="s">
        <v>26</v>
      </c>
      <c r="B16" s="13"/>
      <c r="C16" s="13"/>
      <c r="D16" s="4"/>
      <c r="E16" s="13"/>
      <c r="F16" s="4"/>
      <c r="G16" s="11"/>
      <c r="H16" s="5"/>
      <c r="I16" s="11"/>
      <c r="J16" s="6"/>
      <c r="K16" s="12"/>
      <c r="L16" s="6"/>
      <c r="M16" s="12"/>
    </row>
    <row r="17" spans="1:13" ht="17.5">
      <c r="A17" s="3" t="s">
        <v>27</v>
      </c>
      <c r="B17" s="13"/>
      <c r="C17" s="13"/>
      <c r="D17" s="4"/>
      <c r="E17" s="13"/>
      <c r="F17" s="4"/>
      <c r="G17" s="11"/>
      <c r="H17" s="5"/>
      <c r="I17" s="11"/>
      <c r="J17" s="6"/>
      <c r="K17" s="12"/>
      <c r="L17" s="6"/>
      <c r="M17" s="12"/>
    </row>
    <row r="18" spans="1:13" s="19" customFormat="1" ht="17.5">
      <c r="A18" s="3" t="s">
        <v>96</v>
      </c>
      <c r="B18" s="13"/>
      <c r="C18" s="13"/>
      <c r="D18" s="4"/>
      <c r="E18" s="13"/>
      <c r="F18" s="4"/>
      <c r="G18" s="11"/>
      <c r="H18" s="5"/>
      <c r="I18" s="6"/>
      <c r="J18" s="6"/>
      <c r="K18" s="12"/>
      <c r="L18" s="6"/>
      <c r="M18" s="12"/>
    </row>
    <row r="19" spans="1:13" ht="17.5">
      <c r="A19" s="3" t="s">
        <v>28</v>
      </c>
      <c r="B19" s="11"/>
      <c r="C19" s="11"/>
      <c r="D19" s="5"/>
      <c r="E19" s="11"/>
      <c r="F19" s="5"/>
      <c r="G19" s="11"/>
      <c r="H19" s="6"/>
      <c r="I19" s="12"/>
      <c r="J19" s="6"/>
      <c r="K19" s="12"/>
      <c r="L19" s="6"/>
      <c r="M19" s="12"/>
    </row>
    <row r="20" spans="1:13" ht="17.5">
      <c r="A20" s="3" t="s">
        <v>29</v>
      </c>
      <c r="B20" s="13"/>
      <c r="C20" s="13"/>
      <c r="D20" s="4"/>
      <c r="E20" s="13"/>
      <c r="F20" s="4"/>
      <c r="G20" s="13"/>
      <c r="H20" s="4"/>
      <c r="I20" s="13"/>
      <c r="J20" s="4"/>
      <c r="K20" s="13"/>
      <c r="L20" s="4"/>
      <c r="M20" s="13"/>
    </row>
    <row r="21" spans="1:13" ht="17.5">
      <c r="A21" s="3" t="s">
        <v>30</v>
      </c>
      <c r="B21" s="13"/>
      <c r="C21" s="13"/>
      <c r="D21" s="4"/>
      <c r="E21" s="13"/>
      <c r="F21" s="4"/>
      <c r="G21" s="11"/>
      <c r="H21" s="5"/>
      <c r="I21" s="11"/>
      <c r="J21" s="6"/>
      <c r="K21" s="12"/>
      <c r="L21" s="6"/>
      <c r="M21" s="12"/>
    </row>
    <row r="22" spans="1:13" ht="17.5">
      <c r="A22" s="3" t="s">
        <v>31</v>
      </c>
      <c r="B22" s="13"/>
      <c r="C22" s="13"/>
      <c r="D22" s="4"/>
      <c r="E22" s="13"/>
      <c r="F22" s="4"/>
      <c r="G22" s="11"/>
      <c r="H22" s="5"/>
      <c r="I22" s="11"/>
      <c r="J22" s="6"/>
      <c r="K22" s="12"/>
      <c r="L22" s="6"/>
      <c r="M22" s="12"/>
    </row>
    <row r="23" spans="1:13" ht="17.5">
      <c r="A23" s="3" t="s">
        <v>32</v>
      </c>
      <c r="B23" s="13"/>
      <c r="C23" s="13"/>
      <c r="D23" s="4"/>
      <c r="E23" s="13"/>
      <c r="F23" s="5"/>
      <c r="G23" s="11"/>
      <c r="H23" s="5"/>
      <c r="I23" s="12"/>
      <c r="J23" s="6"/>
      <c r="K23" s="12"/>
      <c r="L23" s="6"/>
      <c r="M23" s="12"/>
    </row>
    <row r="24" spans="1:13" ht="17.5">
      <c r="A24" s="3" t="s">
        <v>33</v>
      </c>
      <c r="B24" s="13"/>
      <c r="C24" s="13"/>
      <c r="D24" s="4"/>
      <c r="E24" s="13"/>
      <c r="F24" s="5"/>
      <c r="G24" s="11"/>
      <c r="H24" s="5"/>
      <c r="I24" s="12"/>
      <c r="J24" s="6"/>
      <c r="K24" s="12"/>
      <c r="L24" s="6"/>
      <c r="M24" s="12"/>
    </row>
    <row r="25" spans="1:13" ht="17.5">
      <c r="A25" s="3" t="s">
        <v>34</v>
      </c>
      <c r="B25" s="13"/>
      <c r="C25" s="13"/>
      <c r="D25" s="4"/>
      <c r="E25" s="13"/>
      <c r="F25" s="5"/>
      <c r="G25" s="11"/>
      <c r="H25" s="5"/>
      <c r="I25" s="12"/>
      <c r="J25" s="6"/>
      <c r="K25" s="12"/>
      <c r="L25" s="6"/>
      <c r="M25" s="12"/>
    </row>
    <row r="26" spans="1:13" ht="17.5">
      <c r="A26" s="3" t="s">
        <v>35</v>
      </c>
      <c r="B26" s="13"/>
      <c r="C26" s="13"/>
      <c r="D26" s="4"/>
      <c r="E26" s="13"/>
      <c r="F26" s="4"/>
      <c r="G26" s="13"/>
      <c r="H26" s="4"/>
      <c r="I26" s="13"/>
      <c r="J26" s="4"/>
      <c r="K26" s="13"/>
      <c r="L26" s="4"/>
      <c r="M26" s="13"/>
    </row>
    <row r="27" spans="1:13" ht="17.5">
      <c r="A27" s="3" t="s">
        <v>36</v>
      </c>
      <c r="B27" s="13"/>
      <c r="C27" s="13"/>
      <c r="D27" s="4"/>
      <c r="E27" s="13"/>
      <c r="F27" s="4"/>
      <c r="G27" s="13"/>
      <c r="H27" s="4"/>
      <c r="I27" s="13"/>
      <c r="J27" s="4"/>
      <c r="K27" s="13"/>
      <c r="L27" s="4"/>
      <c r="M27" s="13"/>
    </row>
    <row r="28" spans="1:13" ht="17.5">
      <c r="A28" s="14" t="s">
        <v>37</v>
      </c>
      <c r="B28" s="15"/>
      <c r="C28" s="15"/>
      <c r="D28" s="7"/>
      <c r="E28" s="15"/>
      <c r="F28" s="7"/>
      <c r="G28" s="16"/>
      <c r="H28" s="17"/>
      <c r="I28" s="16"/>
      <c r="J28" s="17"/>
      <c r="K28" s="16"/>
      <c r="L28" s="17"/>
      <c r="M28" s="16"/>
    </row>
    <row r="29" spans="1:13" ht="17.5">
      <c r="A29" s="4"/>
      <c r="B29" s="4"/>
      <c r="C29" s="4"/>
      <c r="D29" s="4"/>
      <c r="E29" s="4"/>
      <c r="F29" s="4"/>
      <c r="G29" s="18" t="s">
        <v>38</v>
      </c>
      <c r="H29" s="4"/>
      <c r="I29" s="4"/>
      <c r="J29" s="4"/>
      <c r="K29" s="4"/>
      <c r="L29" s="4"/>
      <c r="M29" s="4"/>
    </row>
  </sheetData>
  <customSheetViews>
    <customSheetView guid="{ED3D59C6-95D8-425D-B182-A385DC662969}">
      <pageMargins left="0" right="0" top="0.13888888888888901" bottom="0.13888888888888901" header="0" footer="0"/>
      <pageSetup paperSize="9" firstPageNumber="0" pageOrder="overThenDown" orientation="portrait" horizontalDpi="300" verticalDpi="300"/>
      <headerFooter>
        <oddHeader>&amp;C&amp;A</oddHeader>
        <oddFooter>&amp;CPage &amp;P</oddFooter>
      </headerFooter>
    </customSheetView>
  </customSheetViews>
  <pageMargins left="0" right="0" top="0.13888888888888901" bottom="0.13888888888888901" header="0" footer="0"/>
  <pageSetup paperSize="9" firstPageNumber="0" pageOrder="overThenDown"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A90"/>
  <sheetViews>
    <sheetView showGridLines="0" zoomScale="92" zoomScaleNormal="92" zoomScaleSheetLayoutView="110" workbookViewId="0">
      <selection sqref="A1:M1"/>
    </sheetView>
  </sheetViews>
  <sheetFormatPr baseColWidth="10" defaultColWidth="11.54296875" defaultRowHeight="12.5"/>
  <cols>
    <col min="1" max="1" width="21.81640625" style="27" customWidth="1"/>
    <col min="2" max="2" width="11.81640625" style="27" customWidth="1"/>
    <col min="3" max="4" width="9.453125" style="27" customWidth="1"/>
    <col min="5" max="6" width="10.453125" style="27" customWidth="1"/>
    <col min="7" max="7" width="9.453125" style="27" customWidth="1"/>
    <col min="8" max="8" width="9.54296875" style="27" customWidth="1"/>
    <col min="9" max="9" width="9.453125" style="27" customWidth="1"/>
    <col min="10" max="10" width="10.453125" style="27" customWidth="1"/>
    <col min="11" max="11" width="9.453125" style="27" customWidth="1"/>
    <col min="12" max="12" width="10" style="27" customWidth="1"/>
    <col min="13" max="14" width="9.54296875" style="27" customWidth="1"/>
    <col min="15" max="15" width="10.08984375" style="27" customWidth="1"/>
    <col min="16" max="16" width="13.81640625" style="27" customWidth="1"/>
    <col min="17" max="17" width="12.1796875" style="27" customWidth="1"/>
    <col min="18" max="18" width="15.26953125" style="27" customWidth="1"/>
    <col min="19" max="19" width="16.54296875" style="27" customWidth="1"/>
    <col min="20" max="20" width="13.1796875" style="27" customWidth="1"/>
    <col min="21" max="21" width="13.453125" style="27" customWidth="1"/>
    <col min="22" max="22" width="13.54296875" style="27" customWidth="1"/>
    <col min="23" max="23" width="11.54296875" style="27"/>
    <col min="24" max="24" width="13.453125" style="27" customWidth="1"/>
    <col min="25" max="16384" width="11.54296875" style="27"/>
  </cols>
  <sheetData>
    <row r="1" spans="1:26" ht="16">
      <c r="A1" s="296"/>
      <c r="B1" s="296"/>
      <c r="C1" s="296"/>
      <c r="D1" s="296"/>
      <c r="E1" s="296"/>
      <c r="F1" s="296"/>
      <c r="G1" s="296"/>
      <c r="H1" s="296"/>
      <c r="I1" s="296"/>
      <c r="J1" s="296"/>
      <c r="K1" s="296"/>
      <c r="L1" s="296"/>
      <c r="M1" s="296"/>
      <c r="N1" s="79"/>
      <c r="Q1" s="71"/>
      <c r="R1" s="71"/>
      <c r="U1" s="164" t="s">
        <v>109</v>
      </c>
    </row>
    <row r="2" spans="1:26" ht="13">
      <c r="A2" s="28"/>
      <c r="Q2" s="71"/>
      <c r="R2" s="71"/>
    </row>
    <row r="3" spans="1:26" ht="13">
      <c r="A3" s="28"/>
      <c r="Q3" s="71"/>
      <c r="R3" s="71"/>
    </row>
    <row r="4" spans="1:26" ht="13">
      <c r="A4" s="28"/>
      <c r="Q4" s="71"/>
      <c r="R4" s="71"/>
    </row>
    <row r="5" spans="1:26" ht="13">
      <c r="A5" s="28"/>
      <c r="Q5" s="71"/>
      <c r="R5" s="71"/>
    </row>
    <row r="6" spans="1:26" ht="13">
      <c r="A6" s="28"/>
      <c r="Q6" s="71"/>
      <c r="R6" s="71"/>
    </row>
    <row r="7" spans="1:26" ht="14">
      <c r="B7" s="29"/>
      <c r="C7" s="29"/>
      <c r="D7" s="29"/>
      <c r="E7" s="30"/>
      <c r="F7" s="30"/>
      <c r="G7" s="30"/>
      <c r="H7" s="30"/>
      <c r="I7" s="30"/>
      <c r="J7" s="30"/>
      <c r="K7" s="31"/>
      <c r="L7" s="31"/>
      <c r="M7" s="31"/>
      <c r="N7" s="31"/>
      <c r="O7" s="31"/>
      <c r="P7" s="31"/>
      <c r="Q7" s="31"/>
      <c r="R7" s="31"/>
      <c r="S7" s="31"/>
      <c r="V7" s="32"/>
    </row>
    <row r="8" spans="1:26" ht="26.25" customHeight="1">
      <c r="B8" s="29"/>
      <c r="C8" s="29"/>
      <c r="D8" s="29"/>
      <c r="E8" s="30"/>
      <c r="F8" s="30"/>
      <c r="G8" s="30"/>
      <c r="H8" s="30"/>
      <c r="I8" s="30"/>
      <c r="J8" s="30"/>
      <c r="K8" s="31"/>
      <c r="L8" s="31"/>
      <c r="M8" s="31"/>
      <c r="N8" s="31"/>
      <c r="O8" s="31"/>
      <c r="P8" s="31"/>
      <c r="Q8" s="31"/>
      <c r="R8" s="31"/>
      <c r="S8" s="31"/>
      <c r="V8" s="32"/>
    </row>
    <row r="9" spans="1:26" ht="14.5" thickBot="1">
      <c r="B9" s="29"/>
      <c r="C9" s="29"/>
      <c r="D9" s="29"/>
      <c r="E9" s="30"/>
      <c r="F9" s="30"/>
      <c r="G9" s="30"/>
      <c r="H9" s="30"/>
      <c r="I9" s="30"/>
      <c r="J9" s="30"/>
      <c r="K9" s="31"/>
      <c r="L9" s="31"/>
      <c r="M9" s="31"/>
      <c r="N9" s="31"/>
      <c r="O9" s="31"/>
      <c r="P9" s="31"/>
      <c r="Q9" s="31"/>
      <c r="R9" s="31"/>
      <c r="S9" s="31"/>
      <c r="V9" s="32"/>
    </row>
    <row r="10" spans="1:26" ht="17.5">
      <c r="A10" s="96" t="s">
        <v>128</v>
      </c>
      <c r="B10" s="97"/>
      <c r="C10" s="97"/>
      <c r="D10" s="97"/>
      <c r="E10" s="97"/>
      <c r="F10" s="98"/>
      <c r="G10" s="98"/>
      <c r="H10" s="98"/>
      <c r="I10" s="98"/>
      <c r="J10" s="98"/>
      <c r="K10" s="99"/>
      <c r="L10" s="99"/>
      <c r="M10" s="99"/>
      <c r="N10" s="99"/>
      <c r="O10" s="99"/>
      <c r="P10" s="99"/>
      <c r="Q10" s="99"/>
      <c r="R10" s="99"/>
      <c r="S10" s="100"/>
      <c r="U10" s="70" t="s">
        <v>125</v>
      </c>
      <c r="V10" s="51"/>
      <c r="W10" s="52"/>
      <c r="X10" s="52"/>
      <c r="Y10" s="53"/>
    </row>
    <row r="11" spans="1:26" ht="19.5" customHeight="1">
      <c r="A11" s="186" t="s">
        <v>126</v>
      </c>
      <c r="B11" s="67"/>
      <c r="C11" s="67"/>
      <c r="D11" s="67"/>
      <c r="E11" s="67"/>
      <c r="F11" s="67"/>
      <c r="G11" s="188"/>
      <c r="H11" s="27" t="s">
        <v>114</v>
      </c>
      <c r="J11" s="46"/>
      <c r="K11" s="47"/>
      <c r="L11" s="47"/>
      <c r="M11" s="47"/>
      <c r="O11" s="187"/>
      <c r="P11" s="46" t="s">
        <v>112</v>
      </c>
      <c r="S11" s="101"/>
      <c r="U11" s="240" t="s">
        <v>134</v>
      </c>
      <c r="V11" s="66"/>
      <c r="W11" s="69"/>
      <c r="X11" s="69"/>
      <c r="Y11" s="68"/>
    </row>
    <row r="12" spans="1:26" ht="14.25" customHeight="1">
      <c r="A12" s="102"/>
      <c r="B12" s="67"/>
      <c r="C12" s="67"/>
      <c r="D12" s="67"/>
      <c r="E12" s="67"/>
      <c r="F12" s="67"/>
      <c r="I12" s="47"/>
      <c r="J12" s="46"/>
      <c r="N12" s="47"/>
      <c r="O12" s="47"/>
      <c r="P12" s="47"/>
      <c r="Q12" s="47"/>
      <c r="R12" s="47"/>
      <c r="S12" s="101"/>
      <c r="U12" s="54"/>
      <c r="V12" s="66"/>
      <c r="W12" s="55"/>
      <c r="X12" s="55"/>
      <c r="Y12" s="56"/>
    </row>
    <row r="13" spans="1:26" ht="12" customHeight="1" thickBot="1">
      <c r="A13" s="103" t="s">
        <v>71</v>
      </c>
      <c r="B13" s="104"/>
      <c r="C13" s="104"/>
      <c r="D13" s="104"/>
      <c r="E13" s="104"/>
      <c r="F13" s="104"/>
      <c r="G13" s="105"/>
      <c r="H13" s="105"/>
      <c r="I13" s="105"/>
      <c r="J13" s="105"/>
      <c r="K13" s="106"/>
      <c r="L13" s="106"/>
      <c r="M13" s="106"/>
      <c r="N13" s="106"/>
      <c r="O13" s="106"/>
      <c r="P13" s="106"/>
      <c r="Q13" s="106"/>
      <c r="R13" s="106"/>
      <c r="S13" s="107"/>
      <c r="T13" s="33"/>
      <c r="U13" s="59" t="s">
        <v>74</v>
      </c>
      <c r="V13" s="57"/>
      <c r="W13" s="57"/>
      <c r="X13" s="57"/>
      <c r="Y13" s="58"/>
    </row>
    <row r="14" spans="1:26" ht="71.5" customHeight="1" thickBot="1">
      <c r="A14" s="95" t="s">
        <v>75</v>
      </c>
      <c r="B14" s="125"/>
      <c r="C14" s="127" t="s">
        <v>39</v>
      </c>
      <c r="D14" s="108" t="s">
        <v>40</v>
      </c>
      <c r="E14" s="108" t="s">
        <v>41</v>
      </c>
      <c r="F14" s="108" t="s">
        <v>42</v>
      </c>
      <c r="G14" s="108" t="s">
        <v>43</v>
      </c>
      <c r="H14" s="108" t="s">
        <v>44</v>
      </c>
      <c r="I14" s="108" t="s">
        <v>45</v>
      </c>
      <c r="J14" s="128" t="s">
        <v>46</v>
      </c>
      <c r="K14" s="191" t="s">
        <v>47</v>
      </c>
      <c r="L14" s="192" t="s">
        <v>48</v>
      </c>
      <c r="M14" s="192" t="s">
        <v>49</v>
      </c>
      <c r="N14" s="192" t="s">
        <v>100</v>
      </c>
      <c r="O14" s="193" t="s">
        <v>101</v>
      </c>
      <c r="P14" s="194" t="s">
        <v>50</v>
      </c>
      <c r="Q14" s="194" t="s">
        <v>118</v>
      </c>
      <c r="R14" s="195" t="s">
        <v>119</v>
      </c>
      <c r="S14" s="196" t="s">
        <v>120</v>
      </c>
      <c r="T14" s="35"/>
      <c r="U14" s="48" t="s">
        <v>73</v>
      </c>
      <c r="V14" s="49" t="s">
        <v>51</v>
      </c>
      <c r="W14" s="49" t="s">
        <v>137</v>
      </c>
      <c r="X14" s="50" t="s">
        <v>135</v>
      </c>
      <c r="Y14" s="50" t="s">
        <v>136</v>
      </c>
      <c r="Z14" s="38"/>
    </row>
    <row r="15" spans="1:26" ht="14" customHeight="1">
      <c r="A15" s="300" t="s">
        <v>102</v>
      </c>
      <c r="B15" s="183" t="s">
        <v>2</v>
      </c>
      <c r="C15" s="165">
        <v>7000</v>
      </c>
      <c r="D15" s="166">
        <v>16400</v>
      </c>
      <c r="E15" s="166">
        <v>49000</v>
      </c>
      <c r="F15" s="166">
        <v>90000</v>
      </c>
      <c r="G15" s="166">
        <v>8900</v>
      </c>
      <c r="H15" s="166">
        <v>4320</v>
      </c>
      <c r="I15" s="166">
        <v>44000</v>
      </c>
      <c r="J15" s="167">
        <v>33000</v>
      </c>
      <c r="K15" s="168">
        <v>9800</v>
      </c>
      <c r="L15" s="169">
        <v>1800</v>
      </c>
      <c r="M15" s="169">
        <v>3000</v>
      </c>
      <c r="N15" s="169">
        <v>2300</v>
      </c>
      <c r="O15" s="170">
        <v>300</v>
      </c>
      <c r="P15" s="197">
        <f>SUM(C15:O15)</f>
        <v>269820</v>
      </c>
      <c r="Q15" s="198">
        <f>P15/U15-1</f>
        <v>2.8747903004422648E-2</v>
      </c>
      <c r="R15" s="199">
        <f>P15/X15-1</f>
        <v>7.087661701099135E-2</v>
      </c>
      <c r="S15" s="200">
        <f>P15/Y15-1</f>
        <v>4.7767756075379308E-2</v>
      </c>
      <c r="T15" s="65"/>
      <c r="U15" s="40">
        <v>262280</v>
      </c>
      <c r="V15" s="41">
        <v>245440</v>
      </c>
      <c r="W15" s="41">
        <v>16840</v>
      </c>
      <c r="X15" s="41">
        <v>251961.8</v>
      </c>
      <c r="Y15" s="41">
        <v>257518.9</v>
      </c>
    </row>
    <row r="16" spans="1:26" ht="14" customHeight="1" thickBot="1">
      <c r="A16" s="298"/>
      <c r="B16" s="161" t="s">
        <v>89</v>
      </c>
      <c r="C16" s="129"/>
      <c r="D16" s="109"/>
      <c r="E16" s="109"/>
      <c r="F16" s="109"/>
      <c r="G16" s="109"/>
      <c r="H16" s="109"/>
      <c r="I16" s="109"/>
      <c r="J16" s="130"/>
      <c r="K16" s="147"/>
      <c r="L16" s="116"/>
      <c r="M16" s="116"/>
      <c r="N16" s="116"/>
      <c r="O16" s="148"/>
      <c r="P16" s="201"/>
      <c r="Q16" s="202"/>
      <c r="R16" s="203"/>
      <c r="S16" s="204"/>
      <c r="T16" s="35"/>
      <c r="U16" s="42">
        <v>53.702188500838801</v>
      </c>
      <c r="V16" s="42">
        <v>53.89419002607562</v>
      </c>
      <c r="W16" s="42">
        <v>50.903800475059384</v>
      </c>
      <c r="X16" s="42">
        <v>49.607650048539107</v>
      </c>
      <c r="Y16" s="42">
        <v>51.330771838494186</v>
      </c>
    </row>
    <row r="17" spans="1:25" ht="14" customHeight="1">
      <c r="A17" s="297" t="s">
        <v>103</v>
      </c>
      <c r="B17" s="183" t="s">
        <v>2</v>
      </c>
      <c r="C17" s="131"/>
      <c r="D17" s="110"/>
      <c r="E17" s="110"/>
      <c r="F17" s="110"/>
      <c r="G17" s="110"/>
      <c r="H17" s="110"/>
      <c r="I17" s="110"/>
      <c r="J17" s="132"/>
      <c r="K17" s="149"/>
      <c r="L17" s="117"/>
      <c r="M17" s="117"/>
      <c r="N17" s="117"/>
      <c r="O17" s="150"/>
      <c r="P17" s="205"/>
      <c r="Q17" s="206"/>
      <c r="R17" s="207"/>
      <c r="S17" s="208"/>
      <c r="T17" s="65"/>
      <c r="U17" s="40">
        <v>1970</v>
      </c>
      <c r="V17" s="41">
        <v>1420</v>
      </c>
      <c r="W17" s="41">
        <v>550</v>
      </c>
      <c r="X17" s="41">
        <v>1916</v>
      </c>
      <c r="Y17" s="41">
        <v>1609</v>
      </c>
    </row>
    <row r="18" spans="1:25" ht="14" customHeight="1" thickBot="1">
      <c r="A18" s="298"/>
      <c r="B18" s="161" t="s">
        <v>89</v>
      </c>
      <c r="C18" s="129"/>
      <c r="D18" s="109"/>
      <c r="E18" s="109"/>
      <c r="F18" s="109"/>
      <c r="G18" s="109"/>
      <c r="H18" s="109"/>
      <c r="I18" s="109"/>
      <c r="J18" s="130"/>
      <c r="K18" s="147"/>
      <c r="L18" s="116"/>
      <c r="M18" s="116"/>
      <c r="N18" s="116"/>
      <c r="O18" s="148"/>
      <c r="P18" s="201"/>
      <c r="Q18" s="202"/>
      <c r="R18" s="203"/>
      <c r="S18" s="204"/>
      <c r="T18" s="35"/>
      <c r="U18" s="42">
        <v>45.626903553299492</v>
      </c>
      <c r="V18" s="42">
        <v>44.922535211267608</v>
      </c>
      <c r="W18" s="42">
        <v>47.445454545454545</v>
      </c>
      <c r="X18" s="42">
        <v>41.142484342379959</v>
      </c>
      <c r="Y18" s="42">
        <v>42.451522684897455</v>
      </c>
    </row>
    <row r="19" spans="1:25" ht="14" customHeight="1">
      <c r="A19" s="297" t="s">
        <v>104</v>
      </c>
      <c r="B19" s="183" t="s">
        <v>2</v>
      </c>
      <c r="C19" s="171">
        <v>980</v>
      </c>
      <c r="D19" s="172">
        <v>320</v>
      </c>
      <c r="E19" s="172">
        <v>20730</v>
      </c>
      <c r="F19" s="172">
        <v>8000</v>
      </c>
      <c r="G19" s="172">
        <v>150</v>
      </c>
      <c r="H19" s="172">
        <v>0</v>
      </c>
      <c r="I19" s="172">
        <v>4600</v>
      </c>
      <c r="J19" s="173">
        <v>1000</v>
      </c>
      <c r="K19" s="174">
        <v>16000</v>
      </c>
      <c r="L19" s="175">
        <v>7000</v>
      </c>
      <c r="M19" s="175">
        <v>4800</v>
      </c>
      <c r="N19" s="175">
        <v>60</v>
      </c>
      <c r="O19" s="176">
        <v>180</v>
      </c>
      <c r="P19" s="209">
        <f>SUM(C19:O19)</f>
        <v>63820</v>
      </c>
      <c r="Q19" s="210">
        <f>P19/U19-1</f>
        <v>2.5133521834748151E-3</v>
      </c>
      <c r="R19" s="211">
        <f>P19/X19-1</f>
        <v>-0.20228390293412524</v>
      </c>
      <c r="S19" s="212">
        <f>P19/Y19-1</f>
        <v>-0.36074971177644866</v>
      </c>
      <c r="T19" s="65"/>
      <c r="U19" s="40">
        <v>63660</v>
      </c>
      <c r="V19" s="41">
        <v>36330</v>
      </c>
      <c r="W19" s="41">
        <v>27330</v>
      </c>
      <c r="X19" s="41">
        <v>80003.399999999994</v>
      </c>
      <c r="Y19" s="41">
        <v>99835.7</v>
      </c>
    </row>
    <row r="20" spans="1:25" ht="14" customHeight="1" thickBot="1">
      <c r="A20" s="298"/>
      <c r="B20" s="161" t="s">
        <v>89</v>
      </c>
      <c r="C20" s="129"/>
      <c r="D20" s="109"/>
      <c r="E20" s="109"/>
      <c r="F20" s="109"/>
      <c r="G20" s="109"/>
      <c r="H20" s="109"/>
      <c r="I20" s="109"/>
      <c r="J20" s="130"/>
      <c r="K20" s="147"/>
      <c r="L20" s="116"/>
      <c r="M20" s="116"/>
      <c r="N20" s="116"/>
      <c r="O20" s="148"/>
      <c r="P20" s="201"/>
      <c r="Q20" s="202"/>
      <c r="R20" s="203"/>
      <c r="S20" s="204"/>
      <c r="T20" s="35"/>
      <c r="U20" s="42">
        <v>49.828385171222116</v>
      </c>
      <c r="V20" s="42">
        <v>53.381227635562894</v>
      </c>
      <c r="W20" s="42">
        <v>45.105561653860228</v>
      </c>
      <c r="X20" s="42">
        <v>45.671336468200103</v>
      </c>
      <c r="Y20" s="42">
        <v>46.943288823537081</v>
      </c>
    </row>
    <row r="21" spans="1:25" ht="14" customHeight="1">
      <c r="A21" s="297" t="s">
        <v>105</v>
      </c>
      <c r="B21" s="183" t="s">
        <v>2</v>
      </c>
      <c r="C21" s="131"/>
      <c r="D21" s="110"/>
      <c r="E21" s="110"/>
      <c r="F21" s="110"/>
      <c r="G21" s="110"/>
      <c r="H21" s="110"/>
      <c r="I21" s="110"/>
      <c r="J21" s="132"/>
      <c r="K21" s="149"/>
      <c r="L21" s="117"/>
      <c r="M21" s="117"/>
      <c r="N21" s="117"/>
      <c r="O21" s="150"/>
      <c r="P21" s="205"/>
      <c r="Q21" s="206"/>
      <c r="R21" s="207"/>
      <c r="S21" s="208"/>
      <c r="T21" s="65"/>
      <c r="U21" s="40">
        <v>2230</v>
      </c>
      <c r="V21" s="41">
        <v>1400</v>
      </c>
      <c r="W21" s="41">
        <v>830</v>
      </c>
      <c r="X21" s="41">
        <v>1785</v>
      </c>
      <c r="Y21" s="41">
        <v>1456</v>
      </c>
    </row>
    <row r="22" spans="1:25" ht="14" customHeight="1" thickBot="1">
      <c r="A22" s="298"/>
      <c r="B22" s="161" t="s">
        <v>89</v>
      </c>
      <c r="C22" s="129"/>
      <c r="D22" s="109"/>
      <c r="E22" s="109"/>
      <c r="F22" s="109"/>
      <c r="G22" s="109"/>
      <c r="H22" s="109"/>
      <c r="I22" s="109"/>
      <c r="J22" s="130"/>
      <c r="K22" s="147"/>
      <c r="L22" s="116"/>
      <c r="M22" s="116"/>
      <c r="N22" s="116"/>
      <c r="O22" s="148"/>
      <c r="P22" s="201"/>
      <c r="Q22" s="202"/>
      <c r="R22" s="203"/>
      <c r="S22" s="204"/>
      <c r="T22" s="35"/>
      <c r="U22" s="42">
        <v>41.286995515695068</v>
      </c>
      <c r="V22" s="42">
        <v>41.442857142857143</v>
      </c>
      <c r="W22" s="42">
        <v>41.024096385542165</v>
      </c>
      <c r="X22" s="42">
        <v>39.290756302521011</v>
      </c>
      <c r="Y22" s="42">
        <v>39.305975274725277</v>
      </c>
    </row>
    <row r="23" spans="1:25" ht="14" customHeight="1">
      <c r="A23" s="299" t="s">
        <v>76</v>
      </c>
      <c r="B23" s="183" t="s">
        <v>2</v>
      </c>
      <c r="C23" s="171">
        <v>50</v>
      </c>
      <c r="D23" s="172">
        <v>1010</v>
      </c>
      <c r="E23" s="172">
        <v>70</v>
      </c>
      <c r="F23" s="172">
        <v>70</v>
      </c>
      <c r="G23" s="172">
        <v>100</v>
      </c>
      <c r="H23" s="172">
        <v>10</v>
      </c>
      <c r="I23" s="172">
        <v>420</v>
      </c>
      <c r="J23" s="173">
        <v>120</v>
      </c>
      <c r="K23" s="174">
        <v>50</v>
      </c>
      <c r="L23" s="175">
        <v>20</v>
      </c>
      <c r="M23" s="175">
        <v>30</v>
      </c>
      <c r="N23" s="175">
        <v>2500</v>
      </c>
      <c r="O23" s="176">
        <v>100</v>
      </c>
      <c r="P23" s="209">
        <f>SUM(C23:O23)</f>
        <v>4550</v>
      </c>
      <c r="Q23" s="210">
        <f>P23/U23-1</f>
        <v>4.5977011494252817E-2</v>
      </c>
      <c r="R23" s="211">
        <f>P23/X23-1</f>
        <v>-8.7554646452492779E-2</v>
      </c>
      <c r="S23" s="212">
        <f>P23/Y23-1</f>
        <v>3.2729583730537026E-2</v>
      </c>
      <c r="T23" s="65"/>
      <c r="U23" s="40">
        <v>4350</v>
      </c>
      <c r="V23" s="41">
        <v>1670</v>
      </c>
      <c r="W23" s="41">
        <v>2680</v>
      </c>
      <c r="X23" s="41">
        <v>4986.6000000000004</v>
      </c>
      <c r="Y23" s="41">
        <v>4405.8</v>
      </c>
    </row>
    <row r="24" spans="1:25" ht="14" customHeight="1" thickBot="1">
      <c r="A24" s="298"/>
      <c r="B24" s="161" t="s">
        <v>89</v>
      </c>
      <c r="C24" s="129"/>
      <c r="D24" s="109"/>
      <c r="E24" s="109"/>
      <c r="F24" s="109"/>
      <c r="G24" s="109"/>
      <c r="H24" s="109"/>
      <c r="I24" s="109"/>
      <c r="J24" s="130"/>
      <c r="K24" s="147"/>
      <c r="L24" s="116"/>
      <c r="M24" s="116"/>
      <c r="N24" s="116"/>
      <c r="O24" s="148"/>
      <c r="P24" s="201"/>
      <c r="Q24" s="202"/>
      <c r="R24" s="203"/>
      <c r="S24" s="204"/>
      <c r="T24" s="35"/>
      <c r="U24" s="42">
        <v>28.729885057471265</v>
      </c>
      <c r="V24" s="42">
        <v>31.305389221556887</v>
      </c>
      <c r="W24" s="42">
        <v>27.125</v>
      </c>
      <c r="X24" s="42">
        <v>32.185176272410061</v>
      </c>
      <c r="Y24" s="42">
        <v>33.27450179309092</v>
      </c>
    </row>
    <row r="25" spans="1:25" ht="14" customHeight="1">
      <c r="A25" s="299" t="s">
        <v>77</v>
      </c>
      <c r="B25" s="183" t="s">
        <v>2</v>
      </c>
      <c r="C25" s="177">
        <v>1220</v>
      </c>
      <c r="D25" s="178">
        <v>22110</v>
      </c>
      <c r="E25" s="178">
        <v>8000</v>
      </c>
      <c r="F25" s="178">
        <v>9600</v>
      </c>
      <c r="G25" s="178">
        <v>6600</v>
      </c>
      <c r="H25" s="178">
        <v>1560</v>
      </c>
      <c r="I25" s="178">
        <v>15600</v>
      </c>
      <c r="J25" s="179">
        <v>6600</v>
      </c>
      <c r="K25" s="180">
        <v>3700</v>
      </c>
      <c r="L25" s="181">
        <v>1800</v>
      </c>
      <c r="M25" s="181">
        <v>2000</v>
      </c>
      <c r="N25" s="181">
        <v>2400</v>
      </c>
      <c r="O25" s="182">
        <v>100</v>
      </c>
      <c r="P25" s="213">
        <f>SUM(C25:O25)</f>
        <v>81290</v>
      </c>
      <c r="Q25" s="210">
        <f>P25/U25-1</f>
        <v>-1.7287234042553168E-2</v>
      </c>
      <c r="R25" s="211">
        <f>P25/X25-1</f>
        <v>-0.10932637945391599</v>
      </c>
      <c r="S25" s="212">
        <f>P25/Y25-1</f>
        <v>-0.13928285924537687</v>
      </c>
      <c r="T25" s="65"/>
      <c r="U25" s="40">
        <v>82720</v>
      </c>
      <c r="V25" s="41">
        <v>72650</v>
      </c>
      <c r="W25" s="41">
        <v>10070</v>
      </c>
      <c r="X25" s="41">
        <v>91268</v>
      </c>
      <c r="Y25" s="41">
        <v>94444.5</v>
      </c>
    </row>
    <row r="26" spans="1:25" ht="14" customHeight="1" thickBot="1">
      <c r="A26" s="298"/>
      <c r="B26" s="161" t="s">
        <v>89</v>
      </c>
      <c r="C26" s="129"/>
      <c r="D26" s="109"/>
      <c r="E26" s="109"/>
      <c r="F26" s="109"/>
      <c r="G26" s="109"/>
      <c r="H26" s="109"/>
      <c r="I26" s="109"/>
      <c r="J26" s="130"/>
      <c r="K26" s="147"/>
      <c r="L26" s="116"/>
      <c r="M26" s="116"/>
      <c r="N26" s="116"/>
      <c r="O26" s="148"/>
      <c r="P26" s="201"/>
      <c r="Q26" s="202"/>
      <c r="R26" s="203"/>
      <c r="S26" s="204"/>
      <c r="T26" s="35"/>
      <c r="U26" s="42">
        <v>48.856987427466152</v>
      </c>
      <c r="V26" s="42">
        <v>49.762560220234</v>
      </c>
      <c r="W26" s="42">
        <v>42.323733862959287</v>
      </c>
      <c r="X26" s="42">
        <v>45.954277512381118</v>
      </c>
      <c r="Y26" s="42">
        <v>47.433752097792883</v>
      </c>
    </row>
    <row r="27" spans="1:25" ht="14" customHeight="1">
      <c r="A27" s="299" t="s">
        <v>78</v>
      </c>
      <c r="B27" s="183" t="s">
        <v>2</v>
      </c>
      <c r="C27" s="131"/>
      <c r="D27" s="110"/>
      <c r="E27" s="110"/>
      <c r="F27" s="110"/>
      <c r="G27" s="110"/>
      <c r="H27" s="110"/>
      <c r="I27" s="110"/>
      <c r="J27" s="132"/>
      <c r="K27" s="149"/>
      <c r="L27" s="117"/>
      <c r="M27" s="117"/>
      <c r="N27" s="117"/>
      <c r="O27" s="150"/>
      <c r="P27" s="205"/>
      <c r="Q27" s="206"/>
      <c r="R27" s="207"/>
      <c r="S27" s="208"/>
      <c r="T27" s="65"/>
      <c r="U27" s="40">
        <v>11540</v>
      </c>
      <c r="V27" s="41">
        <v>9440</v>
      </c>
      <c r="W27" s="41">
        <v>2100</v>
      </c>
      <c r="X27" s="41">
        <v>11283</v>
      </c>
      <c r="Y27" s="41">
        <v>10197</v>
      </c>
    </row>
    <row r="28" spans="1:25" ht="14" customHeight="1" thickBot="1">
      <c r="A28" s="298"/>
      <c r="B28" s="161" t="s">
        <v>89</v>
      </c>
      <c r="C28" s="129"/>
      <c r="D28" s="109"/>
      <c r="E28" s="109"/>
      <c r="F28" s="109"/>
      <c r="G28" s="109"/>
      <c r="H28" s="109"/>
      <c r="I28" s="109"/>
      <c r="J28" s="130"/>
      <c r="K28" s="147"/>
      <c r="L28" s="116"/>
      <c r="M28" s="116"/>
      <c r="N28" s="116"/>
      <c r="O28" s="148"/>
      <c r="P28" s="201"/>
      <c r="Q28" s="202"/>
      <c r="R28" s="203"/>
      <c r="S28" s="204"/>
      <c r="T28" s="35"/>
      <c r="U28" s="42">
        <v>35.962305025996535</v>
      </c>
      <c r="V28" s="42">
        <v>36.0625</v>
      </c>
      <c r="W28" s="42">
        <v>35.511904761904759</v>
      </c>
      <c r="X28" s="42">
        <v>35.230169281219531</v>
      </c>
      <c r="Y28" s="42">
        <v>36.90423654015887</v>
      </c>
    </row>
    <row r="29" spans="1:25" ht="14" customHeight="1">
      <c r="A29" s="297" t="s">
        <v>106</v>
      </c>
      <c r="B29" s="183" t="s">
        <v>2</v>
      </c>
      <c r="C29" s="177">
        <v>120</v>
      </c>
      <c r="D29" s="178">
        <v>660</v>
      </c>
      <c r="E29" s="178">
        <v>550</v>
      </c>
      <c r="F29" s="178">
        <v>1200</v>
      </c>
      <c r="G29" s="178">
        <v>380</v>
      </c>
      <c r="H29" s="178">
        <v>80</v>
      </c>
      <c r="I29" s="178">
        <v>640</v>
      </c>
      <c r="J29" s="179">
        <v>380</v>
      </c>
      <c r="K29" s="180">
        <v>300</v>
      </c>
      <c r="L29" s="181">
        <v>60</v>
      </c>
      <c r="M29" s="181">
        <v>130</v>
      </c>
      <c r="N29" s="181">
        <v>60</v>
      </c>
      <c r="O29" s="182">
        <v>250</v>
      </c>
      <c r="P29" s="213">
        <f>SUM(C29:O29)</f>
        <v>4810</v>
      </c>
      <c r="Q29" s="210">
        <f>P29/U29-1</f>
        <v>-1.1305241521068821E-2</v>
      </c>
      <c r="R29" s="211">
        <f>P29/X29-1</f>
        <v>4.1597337770382659E-4</v>
      </c>
      <c r="S29" s="212">
        <f>P29/Y29-1</f>
        <v>-4.6391752577319534E-2</v>
      </c>
      <c r="T29" s="65"/>
      <c r="U29" s="40">
        <v>4865</v>
      </c>
      <c r="V29" s="41">
        <v>4080</v>
      </c>
      <c r="W29" s="41">
        <v>785</v>
      </c>
      <c r="X29" s="41">
        <v>4808</v>
      </c>
      <c r="Y29" s="41">
        <v>5044</v>
      </c>
    </row>
    <row r="30" spans="1:25" ht="14" customHeight="1" thickBot="1">
      <c r="A30" s="298"/>
      <c r="B30" s="161" t="s">
        <v>89</v>
      </c>
      <c r="C30" s="129"/>
      <c r="D30" s="109"/>
      <c r="E30" s="109"/>
      <c r="F30" s="109"/>
      <c r="G30" s="109"/>
      <c r="H30" s="109"/>
      <c r="I30" s="109"/>
      <c r="J30" s="130"/>
      <c r="K30" s="147"/>
      <c r="L30" s="116"/>
      <c r="M30" s="116"/>
      <c r="N30" s="116"/>
      <c r="O30" s="148"/>
      <c r="P30" s="201"/>
      <c r="Q30" s="202"/>
      <c r="R30" s="203"/>
      <c r="S30" s="204"/>
      <c r="T30" s="35"/>
      <c r="U30" s="42">
        <v>30.336567317574509</v>
      </c>
      <c r="V30" s="42">
        <v>29.865784313725488</v>
      </c>
      <c r="W30" s="42">
        <v>32.783439490445858</v>
      </c>
      <c r="X30" s="42">
        <v>30.022171381031615</v>
      </c>
      <c r="Y30" s="42">
        <v>31.251645519429029</v>
      </c>
    </row>
    <row r="31" spans="1:25" ht="14" customHeight="1">
      <c r="A31" s="297" t="s">
        <v>113</v>
      </c>
      <c r="B31" s="183" t="s">
        <v>2</v>
      </c>
      <c r="C31" s="131"/>
      <c r="D31" s="110"/>
      <c r="E31" s="110"/>
      <c r="F31" s="110"/>
      <c r="G31" s="110"/>
      <c r="H31" s="110"/>
      <c r="I31" s="110"/>
      <c r="J31" s="132"/>
      <c r="K31" s="149"/>
      <c r="L31" s="117"/>
      <c r="M31" s="117"/>
      <c r="N31" s="117"/>
      <c r="O31" s="150"/>
      <c r="P31" s="205"/>
      <c r="Q31" s="206"/>
      <c r="R31" s="207"/>
      <c r="S31" s="208"/>
      <c r="T31" s="65"/>
      <c r="U31" s="40">
        <v>3830</v>
      </c>
      <c r="V31" s="41">
        <v>2420</v>
      </c>
      <c r="W31" s="41">
        <v>1410</v>
      </c>
      <c r="X31" s="41">
        <v>4121</v>
      </c>
      <c r="Y31" s="41">
        <v>4197</v>
      </c>
    </row>
    <row r="32" spans="1:25" ht="14" customHeight="1" thickBot="1">
      <c r="A32" s="298"/>
      <c r="B32" s="161" t="s">
        <v>89</v>
      </c>
      <c r="C32" s="129"/>
      <c r="D32" s="109"/>
      <c r="E32" s="109"/>
      <c r="F32" s="109"/>
      <c r="G32" s="109"/>
      <c r="H32" s="109"/>
      <c r="I32" s="109"/>
      <c r="J32" s="130"/>
      <c r="K32" s="147"/>
      <c r="L32" s="116"/>
      <c r="M32" s="116"/>
      <c r="N32" s="116"/>
      <c r="O32" s="148"/>
      <c r="P32" s="201"/>
      <c r="Q32" s="202"/>
      <c r="R32" s="203"/>
      <c r="S32" s="204"/>
      <c r="T32" s="35"/>
      <c r="U32" s="42">
        <v>25.861958224543081</v>
      </c>
      <c r="V32" s="42">
        <v>25.484008264462808</v>
      </c>
      <c r="W32" s="42">
        <v>26.51063829787234</v>
      </c>
      <c r="X32" s="42">
        <v>26.994030575103128</v>
      </c>
      <c r="Y32" s="42">
        <v>29.040076244936859</v>
      </c>
    </row>
    <row r="33" spans="1:27" ht="14" customHeight="1">
      <c r="A33" s="299" t="s">
        <v>79</v>
      </c>
      <c r="B33" s="183" t="s">
        <v>2</v>
      </c>
      <c r="C33" s="177">
        <v>700</v>
      </c>
      <c r="D33" s="178">
        <v>8730</v>
      </c>
      <c r="E33" s="178">
        <v>2110</v>
      </c>
      <c r="F33" s="178">
        <v>4200</v>
      </c>
      <c r="G33" s="178">
        <v>2200</v>
      </c>
      <c r="H33" s="178">
        <v>3000</v>
      </c>
      <c r="I33" s="178">
        <v>6900</v>
      </c>
      <c r="J33" s="179">
        <v>2030</v>
      </c>
      <c r="K33" s="180">
        <v>650</v>
      </c>
      <c r="L33" s="181">
        <v>160</v>
      </c>
      <c r="M33" s="181">
        <v>300</v>
      </c>
      <c r="N33" s="181">
        <v>4200</v>
      </c>
      <c r="O33" s="182">
        <v>160</v>
      </c>
      <c r="P33" s="213">
        <f>SUM(C33:O33)</f>
        <v>35340</v>
      </c>
      <c r="Q33" s="210">
        <f>P33/U33-1</f>
        <v>4.9287410926365904E-2</v>
      </c>
      <c r="R33" s="211">
        <f>P33/X33-1</f>
        <v>6.5806140297967275E-2</v>
      </c>
      <c r="S33" s="212">
        <f>P33/Y33-1</f>
        <v>3.6758881685099887E-2</v>
      </c>
      <c r="T33" s="65"/>
      <c r="U33" s="40">
        <v>33680</v>
      </c>
      <c r="V33" s="41">
        <v>28290</v>
      </c>
      <c r="W33" s="41">
        <v>5390</v>
      </c>
      <c r="X33" s="41">
        <v>33158</v>
      </c>
      <c r="Y33" s="41">
        <v>34087</v>
      </c>
    </row>
    <row r="34" spans="1:27" ht="14" customHeight="1" thickBot="1">
      <c r="A34" s="301"/>
      <c r="B34" s="162" t="s">
        <v>89</v>
      </c>
      <c r="C34" s="133"/>
      <c r="D34" s="111"/>
      <c r="E34" s="111"/>
      <c r="F34" s="111"/>
      <c r="G34" s="111"/>
      <c r="H34" s="111"/>
      <c r="I34" s="111"/>
      <c r="J34" s="134"/>
      <c r="K34" s="151"/>
      <c r="L34" s="118"/>
      <c r="M34" s="118"/>
      <c r="N34" s="118"/>
      <c r="O34" s="152"/>
      <c r="P34" s="214"/>
      <c r="Q34" s="215"/>
      <c r="R34" s="216"/>
      <c r="S34" s="217"/>
      <c r="U34" s="42">
        <v>41.500742280285039</v>
      </c>
      <c r="V34" s="42">
        <v>43.185224460940262</v>
      </c>
      <c r="W34" s="42">
        <v>32.659554730983302</v>
      </c>
      <c r="X34" s="42">
        <v>39.694052717292955</v>
      </c>
      <c r="Y34" s="42">
        <v>40.627855194062249</v>
      </c>
    </row>
    <row r="35" spans="1:27" ht="24" customHeight="1" thickBot="1">
      <c r="A35" s="94" t="s">
        <v>90</v>
      </c>
      <c r="B35" s="126" t="s">
        <v>2</v>
      </c>
      <c r="C35" s="135">
        <f>SUM(C15,C17,C33,C31,C27,C25,C23,C19,C21,C29)</f>
        <v>10070</v>
      </c>
      <c r="D35" s="112">
        <f t="shared" ref="D35:O35" si="0">SUM(D15,D17,D33,D31,D27,D25,D23,D19,D21,D29)</f>
        <v>49230</v>
      </c>
      <c r="E35" s="112">
        <f t="shared" si="0"/>
        <v>80460</v>
      </c>
      <c r="F35" s="112">
        <f t="shared" si="0"/>
        <v>113070</v>
      </c>
      <c r="G35" s="112">
        <f t="shared" si="0"/>
        <v>18330</v>
      </c>
      <c r="H35" s="112">
        <f t="shared" si="0"/>
        <v>8970</v>
      </c>
      <c r="I35" s="112">
        <f t="shared" si="0"/>
        <v>72160</v>
      </c>
      <c r="J35" s="136">
        <f t="shared" si="0"/>
        <v>43130</v>
      </c>
      <c r="K35" s="135">
        <f t="shared" si="0"/>
        <v>30500</v>
      </c>
      <c r="L35" s="112">
        <f t="shared" si="0"/>
        <v>10840</v>
      </c>
      <c r="M35" s="112">
        <f t="shared" si="0"/>
        <v>10260</v>
      </c>
      <c r="N35" s="112">
        <f t="shared" si="0"/>
        <v>11520</v>
      </c>
      <c r="O35" s="136">
        <f t="shared" si="0"/>
        <v>1090</v>
      </c>
      <c r="P35" s="218">
        <f>P33+P29+P25+P23+P19+P15</f>
        <v>459630</v>
      </c>
      <c r="Q35" s="219">
        <f>(P35/(U33+U29+U25+U23+U19+U15)-1)</f>
        <v>1.7882649954047647E-2</v>
      </c>
      <c r="R35" s="219">
        <f>P35/(X33+X29+X25+X23+X19+X15)-1</f>
        <v>-1.4062633396384028E-2</v>
      </c>
      <c r="S35" s="220">
        <f>P35/(Y33+Y29+Y25+Y23+Y19+Y15)-1</f>
        <v>-7.2084215983537647E-2</v>
      </c>
      <c r="U35" s="80">
        <f>U33+U31+U29+U27+U25+U23+U21+U19+U17+U15</f>
        <v>471125</v>
      </c>
      <c r="V35" s="80">
        <f>V33+V31+V29+V27+V25+V23+V21+V19+V17+V15</f>
        <v>403140</v>
      </c>
      <c r="W35" s="80">
        <f>W33+W31+W29+W27+W25+W23+W21+W19+W17+W15</f>
        <v>67985</v>
      </c>
      <c r="X35" s="80">
        <f>X33+X31+X29+X27+X25+X23+X21+X19+X17+X15</f>
        <v>485290.8</v>
      </c>
      <c r="Y35" s="80">
        <f>Y33+Y31+Y29+Y27+Y25+Y23+Y21+Y19+Y17+Y15</f>
        <v>512794.9</v>
      </c>
    </row>
    <row r="36" spans="1:27" ht="14" customHeight="1">
      <c r="A36" s="302" t="s">
        <v>80</v>
      </c>
      <c r="B36" s="184" t="s">
        <v>2</v>
      </c>
      <c r="C36" s="137"/>
      <c r="D36" s="113"/>
      <c r="E36" s="113"/>
      <c r="F36" s="113"/>
      <c r="G36" s="113"/>
      <c r="H36" s="113"/>
      <c r="I36" s="113"/>
      <c r="J36" s="138"/>
      <c r="K36" s="153"/>
      <c r="L36" s="119"/>
      <c r="M36" s="119"/>
      <c r="N36" s="119"/>
      <c r="O36" s="154"/>
      <c r="P36" s="221"/>
      <c r="Q36" s="222"/>
      <c r="R36" s="223"/>
      <c r="S36" s="224"/>
      <c r="T36" s="74"/>
      <c r="U36" s="40">
        <v>90261</v>
      </c>
      <c r="V36" s="41">
        <v>89274</v>
      </c>
      <c r="W36" s="41">
        <v>987</v>
      </c>
      <c r="X36" s="41">
        <v>75963.599999999991</v>
      </c>
      <c r="Y36" s="41">
        <v>81237</v>
      </c>
    </row>
    <row r="37" spans="1:27" ht="14" customHeight="1" thickBot="1">
      <c r="A37" s="298"/>
      <c r="B37" s="161" t="s">
        <v>89</v>
      </c>
      <c r="C37" s="129"/>
      <c r="D37" s="109"/>
      <c r="E37" s="109"/>
      <c r="F37" s="109"/>
      <c r="G37" s="109"/>
      <c r="H37" s="109"/>
      <c r="I37" s="109"/>
      <c r="J37" s="130"/>
      <c r="K37" s="147"/>
      <c r="L37" s="116"/>
      <c r="M37" s="116"/>
      <c r="N37" s="116"/>
      <c r="O37" s="148"/>
      <c r="P37" s="201"/>
      <c r="Q37" s="202"/>
      <c r="R37" s="203"/>
      <c r="S37" s="204"/>
      <c r="T37" s="75"/>
      <c r="U37" s="42">
        <v>102.46771584626805</v>
      </c>
      <c r="V37" s="42">
        <v>102.83155790039653</v>
      </c>
      <c r="W37" s="42">
        <v>69.558257345491384</v>
      </c>
      <c r="X37" s="42">
        <v>107.21058770253121</v>
      </c>
      <c r="Y37" s="42">
        <v>104.69507367332618</v>
      </c>
      <c r="Z37" s="75"/>
      <c r="AA37" s="60"/>
    </row>
    <row r="38" spans="1:27" ht="14" customHeight="1">
      <c r="A38" s="299" t="s">
        <v>81</v>
      </c>
      <c r="B38" s="183" t="s">
        <v>2</v>
      </c>
      <c r="C38" s="131"/>
      <c r="D38" s="110"/>
      <c r="E38" s="110"/>
      <c r="F38" s="110"/>
      <c r="G38" s="110"/>
      <c r="H38" s="110"/>
      <c r="I38" s="110"/>
      <c r="J38" s="132"/>
      <c r="K38" s="149"/>
      <c r="L38" s="117"/>
      <c r="M38" s="117"/>
      <c r="N38" s="117"/>
      <c r="O38" s="150"/>
      <c r="P38" s="205"/>
      <c r="Q38" s="206"/>
      <c r="R38" s="207"/>
      <c r="S38" s="208"/>
      <c r="T38" s="65"/>
      <c r="U38" s="40">
        <v>52411</v>
      </c>
      <c r="V38" s="41">
        <v>51761</v>
      </c>
      <c r="W38" s="41">
        <v>650</v>
      </c>
      <c r="X38" s="41">
        <v>48333.799999999996</v>
      </c>
      <c r="Y38" s="41">
        <v>48607.799999999996</v>
      </c>
      <c r="AA38" s="60"/>
    </row>
    <row r="39" spans="1:27" ht="14" customHeight="1" thickBot="1">
      <c r="A39" s="298"/>
      <c r="B39" s="161" t="s">
        <v>89</v>
      </c>
      <c r="C39" s="129"/>
      <c r="D39" s="109"/>
      <c r="E39" s="109"/>
      <c r="F39" s="109"/>
      <c r="G39" s="109"/>
      <c r="H39" s="109"/>
      <c r="I39" s="109"/>
      <c r="J39" s="130"/>
      <c r="K39" s="147"/>
      <c r="L39" s="116"/>
      <c r="M39" s="116"/>
      <c r="N39" s="116"/>
      <c r="O39" s="148"/>
      <c r="P39" s="201"/>
      <c r="Q39" s="202"/>
      <c r="R39" s="203"/>
      <c r="S39" s="204"/>
      <c r="T39" s="65"/>
      <c r="U39" s="42">
        <v>47.198393467020281</v>
      </c>
      <c r="V39" s="42">
        <v>47.467494832016385</v>
      </c>
      <c r="W39" s="42">
        <v>25.76923076923077</v>
      </c>
      <c r="X39" s="42">
        <v>69.693220893039651</v>
      </c>
      <c r="Y39" s="42">
        <v>70.462481330156891</v>
      </c>
    </row>
    <row r="40" spans="1:27" ht="14" customHeight="1">
      <c r="A40" s="299" t="s">
        <v>82</v>
      </c>
      <c r="B40" s="183" t="s">
        <v>2</v>
      </c>
      <c r="C40" s="131"/>
      <c r="D40" s="110"/>
      <c r="E40" s="110"/>
      <c r="F40" s="110"/>
      <c r="G40" s="110"/>
      <c r="H40" s="110"/>
      <c r="I40" s="110"/>
      <c r="J40" s="132"/>
      <c r="K40" s="149"/>
      <c r="L40" s="117"/>
      <c r="M40" s="117"/>
      <c r="N40" s="117"/>
      <c r="O40" s="150"/>
      <c r="P40" s="205"/>
      <c r="Q40" s="206"/>
      <c r="R40" s="207"/>
      <c r="S40" s="208"/>
      <c r="T40" s="65"/>
      <c r="U40" s="40">
        <v>14097</v>
      </c>
      <c r="V40" s="41">
        <v>12605</v>
      </c>
      <c r="W40" s="41">
        <v>1492</v>
      </c>
      <c r="X40" s="41">
        <v>21247.4</v>
      </c>
      <c r="Y40" s="41">
        <v>20167.2</v>
      </c>
    </row>
    <row r="41" spans="1:27" ht="14" customHeight="1" thickBot="1">
      <c r="A41" s="301"/>
      <c r="B41" s="161" t="s">
        <v>89</v>
      </c>
      <c r="C41" s="133"/>
      <c r="D41" s="111"/>
      <c r="E41" s="111"/>
      <c r="F41" s="111"/>
      <c r="G41" s="111"/>
      <c r="H41" s="111"/>
      <c r="I41" s="111"/>
      <c r="J41" s="134"/>
      <c r="K41" s="151"/>
      <c r="L41" s="118"/>
      <c r="M41" s="118"/>
      <c r="N41" s="118"/>
      <c r="O41" s="152"/>
      <c r="P41" s="214"/>
      <c r="Q41" s="215"/>
      <c r="R41" s="216"/>
      <c r="S41" s="217"/>
      <c r="U41" s="42">
        <v>33.395616088529472</v>
      </c>
      <c r="V41" s="42">
        <v>33.566838556128523</v>
      </c>
      <c r="W41" s="42">
        <v>31.949061662198392</v>
      </c>
      <c r="X41" s="42">
        <v>32.515583083106634</v>
      </c>
      <c r="Y41" s="42">
        <v>32.819652703399576</v>
      </c>
    </row>
    <row r="42" spans="1:27" ht="24.5" customHeight="1" thickBot="1">
      <c r="A42" s="94" t="s">
        <v>91</v>
      </c>
      <c r="B42" s="126" t="s">
        <v>2</v>
      </c>
      <c r="C42" s="139"/>
      <c r="D42" s="114"/>
      <c r="E42" s="114"/>
      <c r="F42" s="114"/>
      <c r="G42" s="114"/>
      <c r="H42" s="114"/>
      <c r="I42" s="114"/>
      <c r="J42" s="140"/>
      <c r="K42" s="139"/>
      <c r="L42" s="114"/>
      <c r="M42" s="114"/>
      <c r="N42" s="114"/>
      <c r="O42" s="140"/>
      <c r="P42" s="225"/>
      <c r="Q42" s="226"/>
      <c r="R42" s="226"/>
      <c r="S42" s="227"/>
      <c r="U42" s="81">
        <f>U40+U38+U36</f>
        <v>156769</v>
      </c>
      <c r="V42" s="81">
        <f>V40+V38+V36</f>
        <v>153640</v>
      </c>
      <c r="W42" s="81">
        <f>W40+W38+W36</f>
        <v>3129</v>
      </c>
      <c r="X42" s="81">
        <f>X40+X38+X36</f>
        <v>145544.79999999999</v>
      </c>
      <c r="Y42" s="81">
        <f>Y40+Y38+Y36</f>
        <v>150012</v>
      </c>
    </row>
    <row r="43" spans="1:27" ht="14" customHeight="1">
      <c r="A43" s="302" t="s">
        <v>83</v>
      </c>
      <c r="B43" s="184" t="s">
        <v>2</v>
      </c>
      <c r="C43" s="137"/>
      <c r="D43" s="113"/>
      <c r="E43" s="113"/>
      <c r="F43" s="113"/>
      <c r="G43" s="113"/>
      <c r="H43" s="113"/>
      <c r="I43" s="113"/>
      <c r="J43" s="138"/>
      <c r="K43" s="153"/>
      <c r="L43" s="119"/>
      <c r="M43" s="119"/>
      <c r="N43" s="119"/>
      <c r="O43" s="154"/>
      <c r="P43" s="221"/>
      <c r="Q43" s="222"/>
      <c r="R43" s="223"/>
      <c r="S43" s="224"/>
      <c r="U43" s="40">
        <v>20205</v>
      </c>
      <c r="V43" s="41">
        <v>17820</v>
      </c>
      <c r="W43" s="41">
        <v>2385</v>
      </c>
      <c r="X43" s="41">
        <v>23585.200000000001</v>
      </c>
      <c r="Y43" s="41">
        <v>22480.1</v>
      </c>
    </row>
    <row r="44" spans="1:27" ht="14" customHeight="1" thickBot="1">
      <c r="A44" s="301"/>
      <c r="B44" s="162" t="s">
        <v>89</v>
      </c>
      <c r="C44" s="133"/>
      <c r="D44" s="111"/>
      <c r="E44" s="111"/>
      <c r="F44" s="111"/>
      <c r="G44" s="111"/>
      <c r="H44" s="111"/>
      <c r="I44" s="111"/>
      <c r="J44" s="134"/>
      <c r="K44" s="151"/>
      <c r="L44" s="118"/>
      <c r="M44" s="118"/>
      <c r="N44" s="118"/>
      <c r="O44" s="152"/>
      <c r="P44" s="214"/>
      <c r="Q44" s="215"/>
      <c r="R44" s="216"/>
      <c r="S44" s="217"/>
      <c r="T44" s="60"/>
      <c r="U44" s="42">
        <v>38.14996288047513</v>
      </c>
      <c r="V44" s="42">
        <v>38.297418630751963</v>
      </c>
      <c r="W44" s="42">
        <v>37.048218029350103</v>
      </c>
      <c r="X44" s="42">
        <v>46.244305751064225</v>
      </c>
      <c r="Y44" s="42">
        <v>48.640570993901271</v>
      </c>
      <c r="Z44" s="60"/>
    </row>
    <row r="45" spans="1:27" ht="22" customHeight="1" thickBot="1">
      <c r="A45" s="94" t="s">
        <v>111</v>
      </c>
      <c r="B45" s="126" t="s">
        <v>2</v>
      </c>
      <c r="C45" s="139"/>
      <c r="D45" s="114"/>
      <c r="E45" s="114"/>
      <c r="F45" s="114"/>
      <c r="G45" s="114"/>
      <c r="H45" s="114"/>
      <c r="I45" s="114"/>
      <c r="J45" s="140"/>
      <c r="K45" s="139"/>
      <c r="L45" s="114"/>
      <c r="M45" s="114"/>
      <c r="N45" s="114"/>
      <c r="O45" s="140"/>
      <c r="P45" s="225"/>
      <c r="Q45" s="226"/>
      <c r="R45" s="226"/>
      <c r="S45" s="227"/>
      <c r="U45" s="245">
        <f>U42+U35+U43</f>
        <v>648099</v>
      </c>
      <c r="V45" s="81">
        <f>V42+V35+V43</f>
        <v>574600</v>
      </c>
      <c r="W45" s="81">
        <f>W42+W35+W43</f>
        <v>73499</v>
      </c>
      <c r="X45" s="81">
        <f>X42+X35+X43</f>
        <v>654420.79999999993</v>
      </c>
      <c r="Y45" s="81">
        <f>Y42+Y35+Y43</f>
        <v>685287</v>
      </c>
    </row>
    <row r="46" spans="1:27" ht="14" customHeight="1">
      <c r="A46" s="304" t="s">
        <v>107</v>
      </c>
      <c r="B46" s="184" t="s">
        <v>2</v>
      </c>
      <c r="C46" s="141"/>
      <c r="D46" s="115"/>
      <c r="E46" s="115"/>
      <c r="F46" s="115"/>
      <c r="G46" s="115"/>
      <c r="H46" s="115"/>
      <c r="I46" s="115"/>
      <c r="J46" s="142"/>
      <c r="K46" s="155"/>
      <c r="L46" s="120"/>
      <c r="M46" s="120"/>
      <c r="N46" s="120"/>
      <c r="O46" s="156"/>
      <c r="P46" s="228"/>
      <c r="Q46" s="229"/>
      <c r="R46" s="230"/>
      <c r="S46" s="231"/>
      <c r="U46" s="40">
        <v>2975</v>
      </c>
      <c r="V46" s="41">
        <v>0</v>
      </c>
      <c r="W46" s="41">
        <v>2975</v>
      </c>
      <c r="X46" s="41">
        <v>2306</v>
      </c>
      <c r="Y46" s="41">
        <v>2663</v>
      </c>
      <c r="Z46" s="31"/>
    </row>
    <row r="47" spans="1:27" ht="14" customHeight="1" thickBot="1">
      <c r="A47" s="305"/>
      <c r="B47" s="161" t="s">
        <v>89</v>
      </c>
      <c r="C47" s="129"/>
      <c r="D47" s="109"/>
      <c r="E47" s="109"/>
      <c r="F47" s="109"/>
      <c r="G47" s="109"/>
      <c r="H47" s="109"/>
      <c r="I47" s="109"/>
      <c r="J47" s="130"/>
      <c r="K47" s="147"/>
      <c r="L47" s="116"/>
      <c r="M47" s="116"/>
      <c r="N47" s="116"/>
      <c r="O47" s="148"/>
      <c r="P47" s="201"/>
      <c r="Q47" s="202"/>
      <c r="R47" s="203"/>
      <c r="S47" s="204"/>
      <c r="U47" s="42">
        <v>60.403361344537814</v>
      </c>
      <c r="V47" s="42"/>
      <c r="W47" s="42">
        <v>60.403361344537814</v>
      </c>
      <c r="X47" s="42">
        <v>58.976582827406766</v>
      </c>
      <c r="Y47" s="42">
        <v>57.092752534735261</v>
      </c>
      <c r="Z47" s="31"/>
    </row>
    <row r="48" spans="1:27" ht="14" customHeight="1">
      <c r="A48" s="299" t="s">
        <v>124</v>
      </c>
      <c r="B48" s="183" t="s">
        <v>2</v>
      </c>
      <c r="C48" s="177">
        <v>2100</v>
      </c>
      <c r="D48" s="178">
        <v>2300</v>
      </c>
      <c r="E48" s="178">
        <v>11300</v>
      </c>
      <c r="F48" s="178">
        <v>10500</v>
      </c>
      <c r="G48" s="178">
        <v>570</v>
      </c>
      <c r="H48" s="178">
        <v>970</v>
      </c>
      <c r="I48" s="178">
        <v>8800</v>
      </c>
      <c r="J48" s="179">
        <v>3600</v>
      </c>
      <c r="K48" s="180">
        <v>2300</v>
      </c>
      <c r="L48" s="181">
        <v>850</v>
      </c>
      <c r="M48" s="181">
        <v>550</v>
      </c>
      <c r="N48" s="181">
        <v>40</v>
      </c>
      <c r="O48" s="182">
        <v>0</v>
      </c>
      <c r="P48" s="209">
        <f>SUM(C48:O48)</f>
        <v>43880</v>
      </c>
      <c r="Q48" s="232">
        <f>P48/U48-1</f>
        <v>0.13049078964317928</v>
      </c>
      <c r="R48" s="233">
        <f>P48/X48-1</f>
        <v>0.27367828303058794</v>
      </c>
      <c r="S48" s="212">
        <f>P48/Y48-1</f>
        <v>0.14806897832849741</v>
      </c>
      <c r="U48" s="40">
        <v>38815</v>
      </c>
      <c r="V48" s="41">
        <v>35090</v>
      </c>
      <c r="W48" s="41">
        <v>3725</v>
      </c>
      <c r="X48" s="41">
        <v>34451.4</v>
      </c>
      <c r="Y48" s="41">
        <v>38220.699999999997</v>
      </c>
    </row>
    <row r="49" spans="1:26" ht="14" customHeight="1" thickBot="1">
      <c r="A49" s="298"/>
      <c r="B49" s="161" t="s">
        <v>89</v>
      </c>
      <c r="C49" s="129"/>
      <c r="D49" s="109"/>
      <c r="E49" s="109"/>
      <c r="F49" s="109"/>
      <c r="G49" s="109"/>
      <c r="H49" s="109"/>
      <c r="I49" s="109"/>
      <c r="J49" s="130"/>
      <c r="K49" s="147"/>
      <c r="L49" s="116"/>
      <c r="M49" s="116"/>
      <c r="N49" s="116"/>
      <c r="O49" s="148"/>
      <c r="P49" s="201"/>
      <c r="Q49" s="202"/>
      <c r="R49" s="203"/>
      <c r="S49" s="204"/>
      <c r="T49" s="60"/>
      <c r="U49" s="42">
        <v>30.177508695092104</v>
      </c>
      <c r="V49" s="42">
        <v>30.815901966372184</v>
      </c>
      <c r="W49" s="42">
        <v>24.163758389261744</v>
      </c>
      <c r="X49" s="42">
        <v>27.772740730420246</v>
      </c>
      <c r="Y49" s="42">
        <v>27.266138506097484</v>
      </c>
      <c r="Z49" s="60"/>
    </row>
    <row r="50" spans="1:26" ht="14" customHeight="1">
      <c r="A50" s="299" t="s">
        <v>84</v>
      </c>
      <c r="B50" s="183" t="s">
        <v>2</v>
      </c>
      <c r="C50" s="131"/>
      <c r="D50" s="110"/>
      <c r="E50" s="110"/>
      <c r="F50" s="110"/>
      <c r="G50" s="110"/>
      <c r="H50" s="110"/>
      <c r="I50" s="110"/>
      <c r="J50" s="132"/>
      <c r="K50" s="149"/>
      <c r="L50" s="117"/>
      <c r="M50" s="117"/>
      <c r="N50" s="117"/>
      <c r="O50" s="150"/>
      <c r="P50" s="205"/>
      <c r="Q50" s="206"/>
      <c r="R50" s="207"/>
      <c r="S50" s="208"/>
      <c r="U50" s="40">
        <v>178650</v>
      </c>
      <c r="V50" s="41">
        <v>159620</v>
      </c>
      <c r="W50" s="41">
        <v>19030</v>
      </c>
      <c r="X50" s="41">
        <v>190305.4</v>
      </c>
      <c r="Y50" s="41">
        <v>193196.2</v>
      </c>
    </row>
    <row r="51" spans="1:26" ht="14" customHeight="1" thickBot="1">
      <c r="A51" s="298"/>
      <c r="B51" s="161" t="s">
        <v>89</v>
      </c>
      <c r="C51" s="129"/>
      <c r="D51" s="109"/>
      <c r="E51" s="109"/>
      <c r="F51" s="109"/>
      <c r="G51" s="109"/>
      <c r="H51" s="109"/>
      <c r="I51" s="109"/>
      <c r="J51" s="130"/>
      <c r="K51" s="147"/>
      <c r="L51" s="116"/>
      <c r="M51" s="116"/>
      <c r="N51" s="116"/>
      <c r="O51" s="148"/>
      <c r="P51" s="201"/>
      <c r="Q51" s="202"/>
      <c r="R51" s="203"/>
      <c r="S51" s="204"/>
      <c r="T51" s="60"/>
      <c r="U51" s="42">
        <v>18.048670584942624</v>
      </c>
      <c r="V51" s="42">
        <v>18.443428141836861</v>
      </c>
      <c r="W51" s="42">
        <v>14.737519705727799</v>
      </c>
      <c r="X51" s="42">
        <v>20.32667806588778</v>
      </c>
      <c r="Y51" s="42">
        <v>20.866117449515052</v>
      </c>
      <c r="Z51" s="60"/>
    </row>
    <row r="52" spans="1:26" ht="14" customHeight="1">
      <c r="A52" s="299" t="s">
        <v>85</v>
      </c>
      <c r="B52" s="183" t="s">
        <v>2</v>
      </c>
      <c r="C52" s="131"/>
      <c r="D52" s="110"/>
      <c r="E52" s="110"/>
      <c r="F52" s="110"/>
      <c r="G52" s="110"/>
      <c r="H52" s="110"/>
      <c r="I52" s="110"/>
      <c r="J52" s="132"/>
      <c r="K52" s="149"/>
      <c r="L52" s="117"/>
      <c r="M52" s="117"/>
      <c r="N52" s="117"/>
      <c r="O52" s="150"/>
      <c r="P52" s="205"/>
      <c r="Q52" s="206"/>
      <c r="R52" s="207"/>
      <c r="S52" s="208"/>
      <c r="U52" s="40">
        <v>33458</v>
      </c>
      <c r="V52" s="41">
        <v>32150</v>
      </c>
      <c r="W52" s="41">
        <v>1308</v>
      </c>
      <c r="X52" s="41">
        <v>45173.4</v>
      </c>
      <c r="Y52" s="41">
        <v>50579.4</v>
      </c>
    </row>
    <row r="53" spans="1:26" ht="14" customHeight="1" thickBot="1">
      <c r="A53" s="301"/>
      <c r="B53" s="162" t="s">
        <v>89</v>
      </c>
      <c r="C53" s="133"/>
      <c r="D53" s="111"/>
      <c r="E53" s="111"/>
      <c r="F53" s="111"/>
      <c r="G53" s="111"/>
      <c r="H53" s="111"/>
      <c r="I53" s="111"/>
      <c r="J53" s="134"/>
      <c r="K53" s="151"/>
      <c r="L53" s="118"/>
      <c r="M53" s="118"/>
      <c r="N53" s="118"/>
      <c r="O53" s="152"/>
      <c r="P53" s="214"/>
      <c r="Q53" s="215"/>
      <c r="R53" s="216"/>
      <c r="S53" s="217"/>
      <c r="T53" s="60"/>
      <c r="U53" s="42">
        <v>24.398678940761553</v>
      </c>
      <c r="V53" s="42">
        <v>24.660342146189734</v>
      </c>
      <c r="W53" s="42">
        <v>17.967125382262996</v>
      </c>
      <c r="X53" s="42">
        <v>22.366463449729263</v>
      </c>
      <c r="Y53" s="42">
        <v>23.836757652324856</v>
      </c>
      <c r="Z53" s="60"/>
    </row>
    <row r="54" spans="1:26" ht="19" customHeight="1" thickBot="1">
      <c r="A54" s="94" t="s">
        <v>110</v>
      </c>
      <c r="B54" s="126" t="s">
        <v>2</v>
      </c>
      <c r="C54" s="139">
        <f>C48+C50+C52</f>
        <v>2100</v>
      </c>
      <c r="D54" s="114">
        <f t="shared" ref="D54:N54" si="1">D48+D50+D52</f>
        <v>2300</v>
      </c>
      <c r="E54" s="114">
        <f t="shared" si="1"/>
        <v>11300</v>
      </c>
      <c r="F54" s="114">
        <f t="shared" si="1"/>
        <v>10500</v>
      </c>
      <c r="G54" s="114">
        <f t="shared" si="1"/>
        <v>570</v>
      </c>
      <c r="H54" s="114">
        <f t="shared" si="1"/>
        <v>970</v>
      </c>
      <c r="I54" s="114">
        <f t="shared" si="1"/>
        <v>8800</v>
      </c>
      <c r="J54" s="140">
        <f t="shared" si="1"/>
        <v>3600</v>
      </c>
      <c r="K54" s="139">
        <f t="shared" si="1"/>
        <v>2300</v>
      </c>
      <c r="L54" s="114">
        <f t="shared" si="1"/>
        <v>850</v>
      </c>
      <c r="M54" s="114">
        <f>M48+M50+M52</f>
        <v>550</v>
      </c>
      <c r="N54" s="114">
        <f t="shared" si="1"/>
        <v>40</v>
      </c>
      <c r="O54" s="140">
        <f>O48+O50+O52</f>
        <v>0</v>
      </c>
      <c r="P54" s="244">
        <f>SUM(C54:O54)</f>
        <v>43880</v>
      </c>
      <c r="Q54" s="226">
        <f>P54/U54-1</f>
        <v>-0.82512563615132928</v>
      </c>
      <c r="R54" s="226">
        <f>P54/X54-1</f>
        <v>-0.83743945657062457</v>
      </c>
      <c r="S54" s="227">
        <f>P54/Y54-1</f>
        <v>-0.84439512149627494</v>
      </c>
      <c r="U54" s="81">
        <f>U48+U50+U52</f>
        <v>250923</v>
      </c>
      <c r="V54" s="81">
        <f>V48+V50+V52</f>
        <v>226860</v>
      </c>
      <c r="W54" s="81">
        <f>W48+W50+W52</f>
        <v>24063</v>
      </c>
      <c r="X54" s="81">
        <f>X48+X50+X52</f>
        <v>269930.2</v>
      </c>
      <c r="Y54" s="81">
        <f>Y48+Y50+Y52</f>
        <v>281996.30000000005</v>
      </c>
    </row>
    <row r="55" spans="1:26" ht="14" customHeight="1">
      <c r="A55" s="302" t="s">
        <v>86</v>
      </c>
      <c r="B55" s="184" t="s">
        <v>2</v>
      </c>
      <c r="C55" s="141"/>
      <c r="D55" s="115"/>
      <c r="E55" s="115"/>
      <c r="F55" s="115"/>
      <c r="G55" s="115"/>
      <c r="H55" s="115"/>
      <c r="I55" s="115"/>
      <c r="J55" s="142"/>
      <c r="K55" s="155"/>
      <c r="L55" s="120"/>
      <c r="M55" s="120"/>
      <c r="N55" s="120"/>
      <c r="O55" s="156"/>
      <c r="P55" s="228"/>
      <c r="Q55" s="229"/>
      <c r="R55" s="230"/>
      <c r="S55" s="231"/>
      <c r="U55" s="40">
        <v>20865</v>
      </c>
      <c r="V55" s="41">
        <v>19750</v>
      </c>
      <c r="W55" s="41">
        <v>1115</v>
      </c>
      <c r="X55" s="41">
        <v>15972.6</v>
      </c>
      <c r="Y55" s="41">
        <v>13581.199999999999</v>
      </c>
    </row>
    <row r="56" spans="1:26" ht="14" customHeight="1" thickBot="1">
      <c r="A56" s="298"/>
      <c r="B56" s="161" t="s">
        <v>89</v>
      </c>
      <c r="C56" s="129"/>
      <c r="D56" s="109"/>
      <c r="E56" s="109"/>
      <c r="F56" s="109"/>
      <c r="G56" s="109"/>
      <c r="H56" s="109"/>
      <c r="I56" s="109"/>
      <c r="J56" s="130"/>
      <c r="K56" s="147"/>
      <c r="L56" s="116"/>
      <c r="M56" s="116"/>
      <c r="N56" s="116"/>
      <c r="O56" s="148"/>
      <c r="P56" s="201"/>
      <c r="Q56" s="202"/>
      <c r="R56" s="203"/>
      <c r="S56" s="204"/>
      <c r="U56" s="42">
        <v>13.515600287562904</v>
      </c>
      <c r="V56" s="42">
        <v>13.227848101265822</v>
      </c>
      <c r="W56" s="42">
        <v>18.612556053811659</v>
      </c>
      <c r="X56" s="42">
        <v>15.894143721122422</v>
      </c>
      <c r="Y56" s="42">
        <v>16.161546844166935</v>
      </c>
    </row>
    <row r="57" spans="1:26" ht="14" customHeight="1">
      <c r="A57" s="299" t="s">
        <v>87</v>
      </c>
      <c r="B57" s="183" t="s">
        <v>2</v>
      </c>
      <c r="C57" s="141"/>
      <c r="D57" s="115"/>
      <c r="E57" s="115"/>
      <c r="F57" s="115"/>
      <c r="G57" s="115"/>
      <c r="H57" s="115"/>
      <c r="I57" s="115"/>
      <c r="J57" s="142"/>
      <c r="K57" s="155"/>
      <c r="L57" s="120"/>
      <c r="M57" s="120"/>
      <c r="N57" s="120"/>
      <c r="O57" s="156"/>
      <c r="P57" s="228"/>
      <c r="Q57" s="229"/>
      <c r="R57" s="230"/>
      <c r="S57" s="231"/>
      <c r="U57" s="40">
        <v>14407</v>
      </c>
      <c r="V57" s="41">
        <v>12490</v>
      </c>
      <c r="W57" s="41">
        <v>1917</v>
      </c>
      <c r="X57" s="41">
        <v>16813</v>
      </c>
      <c r="Y57" s="41">
        <v>17252.900000000001</v>
      </c>
    </row>
    <row r="58" spans="1:26" ht="14" customHeight="1" thickBot="1">
      <c r="A58" s="301"/>
      <c r="B58" s="162" t="s">
        <v>89</v>
      </c>
      <c r="C58" s="133"/>
      <c r="D58" s="111"/>
      <c r="E58" s="111"/>
      <c r="F58" s="111"/>
      <c r="G58" s="111"/>
      <c r="H58" s="111"/>
      <c r="I58" s="111"/>
      <c r="J58" s="134"/>
      <c r="K58" s="151"/>
      <c r="L58" s="118"/>
      <c r="M58" s="118"/>
      <c r="N58" s="118"/>
      <c r="O58" s="152"/>
      <c r="P58" s="214"/>
      <c r="Q58" s="215"/>
      <c r="R58" s="216"/>
      <c r="S58" s="217"/>
      <c r="U58" s="42">
        <v>34.36301797737211</v>
      </c>
      <c r="V58" s="42">
        <v>34.755804643714974</v>
      </c>
      <c r="W58" s="42">
        <v>31.803860198226392</v>
      </c>
      <c r="X58" s="42">
        <v>35.040135609349903</v>
      </c>
      <c r="Y58" s="42">
        <v>31.525998527783734</v>
      </c>
    </row>
    <row r="59" spans="1:26" ht="22" customHeight="1" thickBot="1">
      <c r="A59" s="94" t="s">
        <v>92</v>
      </c>
      <c r="B59" s="126" t="s">
        <v>2</v>
      </c>
      <c r="C59" s="139"/>
      <c r="D59" s="114"/>
      <c r="E59" s="114"/>
      <c r="F59" s="114"/>
      <c r="G59" s="114"/>
      <c r="H59" s="114"/>
      <c r="I59" s="114"/>
      <c r="J59" s="140"/>
      <c r="K59" s="139"/>
      <c r="L59" s="114"/>
      <c r="M59" s="114"/>
      <c r="N59" s="114"/>
      <c r="O59" s="140"/>
      <c r="P59" s="225"/>
      <c r="Q59" s="226"/>
      <c r="R59" s="226"/>
      <c r="S59" s="227"/>
      <c r="U59" s="81">
        <f>U57+U55</f>
        <v>35272</v>
      </c>
      <c r="V59" s="81">
        <f>V57+V55</f>
        <v>32240</v>
      </c>
      <c r="W59" s="81">
        <f>W57+W55</f>
        <v>3032</v>
      </c>
      <c r="X59" s="81">
        <f>X57+X55</f>
        <v>32785.599999999999</v>
      </c>
      <c r="Y59" s="81">
        <f>Y57+Y55</f>
        <v>30834.1</v>
      </c>
    </row>
    <row r="60" spans="1:26" ht="40.5" customHeight="1" thickBot="1">
      <c r="A60" s="189" t="s">
        <v>116</v>
      </c>
      <c r="B60" s="126" t="s">
        <v>2</v>
      </c>
      <c r="C60" s="139">
        <f>C59+C54+C46+C45</f>
        <v>2100</v>
      </c>
      <c r="D60" s="114">
        <f t="shared" ref="D60:O60" si="2">D59+D54+D46+D45</f>
        <v>2300</v>
      </c>
      <c r="E60" s="114">
        <f t="shared" si="2"/>
        <v>11300</v>
      </c>
      <c r="F60" s="114">
        <f t="shared" si="2"/>
        <v>10500</v>
      </c>
      <c r="G60" s="114">
        <f t="shared" si="2"/>
        <v>570</v>
      </c>
      <c r="H60" s="114">
        <f t="shared" si="2"/>
        <v>970</v>
      </c>
      <c r="I60" s="114">
        <f t="shared" si="2"/>
        <v>8800</v>
      </c>
      <c r="J60" s="140">
        <f t="shared" si="2"/>
        <v>3600</v>
      </c>
      <c r="K60" s="139">
        <f t="shared" si="2"/>
        <v>2300</v>
      </c>
      <c r="L60" s="114">
        <f>L59+L54+L46+L45</f>
        <v>850</v>
      </c>
      <c r="M60" s="114">
        <f t="shared" si="2"/>
        <v>550</v>
      </c>
      <c r="N60" s="114">
        <f>N59+N54+N46+N45</f>
        <v>40</v>
      </c>
      <c r="O60" s="140">
        <f t="shared" si="2"/>
        <v>0</v>
      </c>
      <c r="P60" s="225">
        <f>P35+P42+P54+P59+P46</f>
        <v>503510</v>
      </c>
      <c r="Q60" s="226">
        <f>P60/U60-1</f>
        <v>-0.45095434996903161</v>
      </c>
      <c r="R60" s="226">
        <f>P60/X60-1</f>
        <v>-0.46197999823477387</v>
      </c>
      <c r="S60" s="227">
        <f>P60/Y60-1</f>
        <v>-0.48532163385823357</v>
      </c>
      <c r="U60" s="81">
        <f>U35+U42+U54+U59+U46</f>
        <v>917064</v>
      </c>
      <c r="V60" s="81">
        <f>V35+V42+V54+V59+V46</f>
        <v>815880</v>
      </c>
      <c r="W60" s="81">
        <f>W35+W42+W54+W59+W46</f>
        <v>101184</v>
      </c>
      <c r="X60" s="81">
        <f>X35+X42+X54+X59+X46</f>
        <v>935857.4</v>
      </c>
      <c r="Y60" s="81">
        <f>Y35+Y42+Y54+Y59+Y46</f>
        <v>978300.3</v>
      </c>
    </row>
    <row r="61" spans="1:26" ht="14" customHeight="1">
      <c r="A61" s="302" t="s">
        <v>88</v>
      </c>
      <c r="B61" s="185" t="s">
        <v>2</v>
      </c>
      <c r="C61" s="143"/>
      <c r="D61" s="123"/>
      <c r="E61" s="123"/>
      <c r="F61" s="123"/>
      <c r="G61" s="123"/>
      <c r="H61" s="123"/>
      <c r="I61" s="123"/>
      <c r="J61" s="144"/>
      <c r="K61" s="157"/>
      <c r="L61" s="121"/>
      <c r="M61" s="121"/>
      <c r="N61" s="121"/>
      <c r="O61" s="158"/>
      <c r="P61" s="221"/>
      <c r="Q61" s="222"/>
      <c r="R61" s="223"/>
      <c r="S61" s="224"/>
      <c r="U61" s="40">
        <v>27140</v>
      </c>
      <c r="V61" s="41">
        <v>26600</v>
      </c>
      <c r="W61" s="41">
        <v>540</v>
      </c>
      <c r="X61" s="41">
        <v>29495</v>
      </c>
      <c r="Y61" s="41">
        <v>32525.3</v>
      </c>
      <c r="Z61" s="31"/>
    </row>
    <row r="62" spans="1:26" ht="14" customHeight="1" thickBot="1">
      <c r="A62" s="303"/>
      <c r="B62" s="163" t="s">
        <v>89</v>
      </c>
      <c r="C62" s="145"/>
      <c r="D62" s="124"/>
      <c r="E62" s="124"/>
      <c r="F62" s="124"/>
      <c r="G62" s="124"/>
      <c r="H62" s="124"/>
      <c r="I62" s="124"/>
      <c r="J62" s="146"/>
      <c r="K62" s="159"/>
      <c r="L62" s="122"/>
      <c r="M62" s="122"/>
      <c r="N62" s="122"/>
      <c r="O62" s="160"/>
      <c r="P62" s="234"/>
      <c r="Q62" s="235"/>
      <c r="R62" s="236"/>
      <c r="S62" s="237"/>
      <c r="U62" s="42">
        <v>76.223843036109074</v>
      </c>
      <c r="V62" s="42">
        <v>76.330646616541358</v>
      </c>
      <c r="W62" s="42">
        <v>70.962777777777774</v>
      </c>
      <c r="X62" s="42">
        <v>91.101393456518053</v>
      </c>
      <c r="Y62" s="42">
        <v>90.018228886436091</v>
      </c>
      <c r="Z62" s="31"/>
    </row>
    <row r="64" spans="1:26" ht="13">
      <c r="A64" s="190" t="s">
        <v>117</v>
      </c>
    </row>
    <row r="65" spans="1:25" ht="17.5">
      <c r="A65" s="238" t="s">
        <v>129</v>
      </c>
      <c r="B65" s="239"/>
      <c r="C65" s="64"/>
      <c r="D65" s="64"/>
      <c r="E65" s="64"/>
      <c r="F65" s="64"/>
    </row>
    <row r="66" spans="1:25" ht="14.5" customHeight="1">
      <c r="A66" s="238" t="s">
        <v>97</v>
      </c>
      <c r="G66" s="64"/>
      <c r="H66" s="64"/>
      <c r="I66" s="64"/>
      <c r="J66" s="64"/>
      <c r="K66" s="63"/>
      <c r="L66" s="63"/>
      <c r="M66" s="63"/>
      <c r="N66" s="63"/>
      <c r="O66" s="63"/>
      <c r="P66" s="62"/>
      <c r="Q66" s="61"/>
      <c r="R66" s="61"/>
      <c r="S66" s="61"/>
      <c r="U66" s="31"/>
      <c r="V66" s="31"/>
      <c r="W66" s="31"/>
      <c r="X66" s="31"/>
      <c r="Y66" s="31"/>
    </row>
    <row r="67" spans="1:25" ht="14.5" customHeight="1">
      <c r="A67" s="39" t="s">
        <v>98</v>
      </c>
    </row>
    <row r="68" spans="1:25" ht="14.5" customHeight="1">
      <c r="A68" s="39" t="s">
        <v>115</v>
      </c>
    </row>
    <row r="69" spans="1:25" ht="14.5" customHeight="1">
      <c r="A69" s="39" t="s">
        <v>127</v>
      </c>
    </row>
    <row r="70" spans="1:25" ht="14.5" customHeight="1">
      <c r="A70" s="294" t="s">
        <v>133</v>
      </c>
      <c r="P70" s="34"/>
    </row>
    <row r="71" spans="1:25" ht="13.5" customHeight="1"/>
    <row r="72" spans="1:25" ht="15" customHeight="1"/>
    <row r="73" spans="1:25" ht="13.5" customHeight="1"/>
    <row r="74" spans="1:25" ht="13.5" customHeight="1"/>
    <row r="75" spans="1:25" ht="13.5" customHeight="1"/>
    <row r="76" spans="1:25" ht="13.5" customHeight="1"/>
    <row r="77" spans="1:25" ht="13.5" customHeight="1"/>
    <row r="78" spans="1:25" ht="14.25" customHeight="1"/>
    <row r="79" spans="1:25" ht="19.5" customHeight="1"/>
    <row r="90" ht="13.4" customHeight="1"/>
  </sheetData>
  <sheetProtection selectLockedCells="1" selectUnlockedCells="1"/>
  <mergeCells count="22">
    <mergeCell ref="A55:A56"/>
    <mergeCell ref="A57:A58"/>
    <mergeCell ref="A61:A62"/>
    <mergeCell ref="A40:A41"/>
    <mergeCell ref="A43:A44"/>
    <mergeCell ref="A48:A49"/>
    <mergeCell ref="A50:A51"/>
    <mergeCell ref="A52:A53"/>
    <mergeCell ref="A46:A47"/>
    <mergeCell ref="A27:A28"/>
    <mergeCell ref="A31:A32"/>
    <mergeCell ref="A33:A34"/>
    <mergeCell ref="A36:A37"/>
    <mergeCell ref="A38:A39"/>
    <mergeCell ref="A29:A30"/>
    <mergeCell ref="A1:M1"/>
    <mergeCell ref="A19:A20"/>
    <mergeCell ref="A21:A22"/>
    <mergeCell ref="A23:A24"/>
    <mergeCell ref="A25:A26"/>
    <mergeCell ref="A15:A16"/>
    <mergeCell ref="A17:A18"/>
  </mergeCells>
  <hyperlinks>
    <hyperlink ref="U1" location="'Sommaire&amp;Méthodo'!A1" display="Retour Sommaire" xr:uid="{00000000-0004-0000-0200-000000000000}"/>
  </hyperlinks>
  <pageMargins left="0.74803149606299213" right="0.74803149606299213" top="0.98425196850393704" bottom="0.98425196850393704" header="0.51181102362204722" footer="0.51181102362204722"/>
  <pageSetup paperSize="9" scale="3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E1B32-47D9-49AE-B4A6-01826FAD293C}">
  <dimension ref="A1:AA72"/>
  <sheetViews>
    <sheetView showGridLines="0" zoomScale="98" zoomScaleNormal="98" workbookViewId="0"/>
  </sheetViews>
  <sheetFormatPr baseColWidth="10" defaultColWidth="11" defaultRowHeight="16"/>
  <cols>
    <col min="1" max="1" width="11.453125" style="246" customWidth="1"/>
    <col min="2" max="2" width="10.453125" style="246" customWidth="1"/>
    <col min="3" max="4" width="11.1796875" style="246" customWidth="1"/>
    <col min="5" max="5" width="10.81640625" style="246" customWidth="1"/>
    <col min="6" max="6" width="13.1796875" style="27" customWidth="1"/>
    <col min="7" max="10" width="11" style="27" customWidth="1"/>
    <col min="11" max="11" width="12" style="27" customWidth="1"/>
    <col min="12" max="13" width="11.453125" style="27" customWidth="1"/>
    <col min="14" max="16384" width="11" style="27"/>
  </cols>
  <sheetData>
    <row r="1" spans="1:27">
      <c r="R1" s="164" t="s">
        <v>109</v>
      </c>
    </row>
    <row r="6" spans="1:27" s="249" customFormat="1" ht="18.5">
      <c r="A6" s="247"/>
      <c r="B6" s="247"/>
      <c r="C6" s="248"/>
      <c r="D6" s="248"/>
      <c r="E6" s="248"/>
    </row>
    <row r="7" spans="1:27" s="249" customFormat="1" ht="18.5">
      <c r="A7" s="247" t="s">
        <v>52</v>
      </c>
      <c r="B7" s="247"/>
      <c r="C7" s="248"/>
      <c r="D7" s="248"/>
      <c r="E7" s="248"/>
    </row>
    <row r="9" spans="1:27" s="250" customFormat="1" ht="18.5">
      <c r="A9" s="306" t="s">
        <v>53</v>
      </c>
      <c r="B9" s="306"/>
      <c r="C9" s="306"/>
      <c r="D9" s="306"/>
      <c r="E9" s="306"/>
      <c r="F9" s="306"/>
      <c r="H9" s="78"/>
    </row>
    <row r="10" spans="1:27" s="250" customFormat="1" ht="12.75" customHeight="1" thickBot="1">
      <c r="A10" s="251"/>
      <c r="B10" s="251"/>
      <c r="C10" s="251"/>
      <c r="D10" s="251"/>
      <c r="E10" s="251"/>
    </row>
    <row r="11" spans="1:27" s="250" customFormat="1" ht="31.5" customHeight="1" thickTop="1" thickBot="1">
      <c r="A11" s="252" t="s">
        <v>66</v>
      </c>
      <c r="B11" s="241" t="s">
        <v>130</v>
      </c>
      <c r="C11" s="242" t="s">
        <v>93</v>
      </c>
      <c r="D11" s="242" t="s">
        <v>131</v>
      </c>
      <c r="E11" s="243" t="s">
        <v>132</v>
      </c>
      <c r="F11" s="253"/>
      <c r="G11" s="253"/>
      <c r="H11" s="253"/>
      <c r="I11" s="253"/>
      <c r="J11" s="253"/>
      <c r="K11" s="253"/>
    </row>
    <row r="12" spans="1:27" s="250" customFormat="1" ht="13" thickTop="1">
      <c r="A12" s="254" t="s">
        <v>54</v>
      </c>
      <c r="B12" s="255">
        <v>238.41756073781295</v>
      </c>
      <c r="C12" s="255">
        <v>219.18181818181819</v>
      </c>
      <c r="D12" s="255">
        <v>196.46</v>
      </c>
      <c r="E12" s="256">
        <f t="shared" ref="E12:E16" si="0">D12/C12-1</f>
        <v>-0.10366652841144752</v>
      </c>
      <c r="F12" s="257"/>
      <c r="G12" s="258"/>
      <c r="H12" s="258"/>
      <c r="I12" s="258"/>
      <c r="J12" s="258"/>
      <c r="K12" s="258"/>
      <c r="L12" s="258"/>
      <c r="M12" s="258"/>
    </row>
    <row r="13" spans="1:27" s="250" customFormat="1" ht="12.5">
      <c r="A13" s="259" t="s">
        <v>55</v>
      </c>
      <c r="B13" s="260">
        <v>238.2852538163591</v>
      </c>
      <c r="C13" s="260">
        <v>208.43000000000004</v>
      </c>
      <c r="D13" s="260">
        <v>195.29</v>
      </c>
      <c r="E13" s="261">
        <f t="shared" si="0"/>
        <v>-6.304274816485167E-2</v>
      </c>
      <c r="F13" s="257"/>
      <c r="G13" s="258"/>
      <c r="H13" s="258"/>
      <c r="I13" s="258"/>
      <c r="J13" s="258"/>
      <c r="K13" s="258"/>
      <c r="L13" s="258"/>
      <c r="M13" s="258"/>
    </row>
    <row r="14" spans="1:27" s="250" customFormat="1" ht="12.5">
      <c r="A14" s="259" t="s">
        <v>56</v>
      </c>
      <c r="B14" s="260">
        <v>242.58406320346324</v>
      </c>
      <c r="C14" s="260">
        <v>214.64380952380955</v>
      </c>
      <c r="D14" s="262">
        <v>188.23</v>
      </c>
      <c r="E14" s="261">
        <f t="shared" si="0"/>
        <v>-0.12305879951725129</v>
      </c>
      <c r="F14" s="257"/>
      <c r="G14" s="258"/>
      <c r="H14" s="258"/>
      <c r="I14" s="258"/>
      <c r="J14" s="258"/>
      <c r="K14" s="258"/>
      <c r="L14" s="258"/>
      <c r="M14" s="258"/>
      <c r="P14" s="263"/>
      <c r="Q14" s="263"/>
      <c r="R14" s="263"/>
      <c r="S14" s="263"/>
      <c r="T14" s="263"/>
      <c r="U14" s="263"/>
      <c r="V14" s="263"/>
      <c r="W14" s="263"/>
      <c r="X14" s="263"/>
      <c r="Y14" s="263"/>
      <c r="Z14" s="263"/>
      <c r="AA14" s="263"/>
    </row>
    <row r="15" spans="1:27" s="250" customFormat="1" ht="12.5">
      <c r="A15" s="259" t="s">
        <v>57</v>
      </c>
      <c r="B15" s="260">
        <v>253.78057759103643</v>
      </c>
      <c r="C15" s="260">
        <v>223.77500000000001</v>
      </c>
      <c r="D15" s="260">
        <v>187.63</v>
      </c>
      <c r="E15" s="261">
        <f t="shared" si="0"/>
        <v>-0.16152385208356612</v>
      </c>
      <c r="F15" s="291"/>
      <c r="G15" s="258"/>
      <c r="H15" s="258"/>
      <c r="I15" s="258"/>
      <c r="J15" s="258"/>
      <c r="K15" s="258"/>
      <c r="L15" s="258"/>
      <c r="M15" s="258"/>
    </row>
    <row r="16" spans="1:27" s="250" customFormat="1" ht="12.5">
      <c r="A16" s="259" t="s">
        <v>58</v>
      </c>
      <c r="B16" s="260">
        <v>252.75763157894738</v>
      </c>
      <c r="C16" s="260">
        <v>217.42500000000001</v>
      </c>
      <c r="D16" s="260">
        <v>189.3</v>
      </c>
      <c r="E16" s="261">
        <f t="shared" si="0"/>
        <v>-0.12935494998275265</v>
      </c>
      <c r="F16" s="257"/>
      <c r="G16" s="258"/>
      <c r="H16" s="258"/>
      <c r="I16" s="258"/>
      <c r="J16" s="258"/>
      <c r="K16" s="258"/>
      <c r="L16" s="258"/>
      <c r="M16" s="258"/>
    </row>
    <row r="17" spans="1:27" s="250" customFormat="1" ht="12.5">
      <c r="A17" s="259" t="s">
        <v>59</v>
      </c>
      <c r="B17" s="260">
        <v>246.96109502262442</v>
      </c>
      <c r="C17" s="260">
        <v>225.55</v>
      </c>
      <c r="D17" s="260"/>
      <c r="E17" s="261"/>
      <c r="F17" s="258"/>
      <c r="G17" s="258"/>
      <c r="H17" s="258"/>
      <c r="I17" s="258"/>
      <c r="J17" s="258"/>
      <c r="K17" s="258"/>
      <c r="L17" s="258"/>
      <c r="M17" s="258"/>
    </row>
    <row r="18" spans="1:27" s="250" customFormat="1" ht="13" customHeight="1">
      <c r="A18" s="259" t="s">
        <v>60</v>
      </c>
      <c r="B18" s="260">
        <v>244.57358450046686</v>
      </c>
      <c r="C18" s="260">
        <v>224.35888888888891</v>
      </c>
      <c r="D18" s="260"/>
      <c r="E18" s="261"/>
      <c r="F18" s="258"/>
      <c r="G18" s="258"/>
      <c r="H18" s="258"/>
      <c r="I18" s="258"/>
      <c r="J18" s="258"/>
      <c r="K18" s="258"/>
      <c r="L18" s="258"/>
      <c r="M18" s="258"/>
    </row>
    <row r="19" spans="1:27" s="250" customFormat="1" ht="13" customHeight="1">
      <c r="A19" s="259" t="s">
        <v>61</v>
      </c>
      <c r="B19" s="260">
        <v>240.87298421052628</v>
      </c>
      <c r="C19" s="260">
        <v>224.84299999999993</v>
      </c>
      <c r="D19" s="260"/>
      <c r="E19" s="261"/>
      <c r="F19" s="258"/>
      <c r="G19" s="258"/>
      <c r="H19" s="258"/>
      <c r="I19" s="258"/>
      <c r="J19" s="258"/>
      <c r="K19" s="258"/>
      <c r="L19" s="258"/>
      <c r="M19" s="258"/>
    </row>
    <row r="20" spans="1:27" s="250" customFormat="1" ht="13" customHeight="1">
      <c r="A20" s="259" t="s">
        <v>62</v>
      </c>
      <c r="B20" s="260">
        <v>251.50572408026756</v>
      </c>
      <c r="C20" s="260">
        <v>215.52500000000003</v>
      </c>
      <c r="D20" s="260"/>
      <c r="E20" s="261"/>
      <c r="F20" s="258"/>
      <c r="G20" s="258"/>
      <c r="H20" s="258"/>
      <c r="I20" s="258"/>
      <c r="J20" s="258"/>
      <c r="K20" s="258"/>
      <c r="L20" s="258"/>
      <c r="M20" s="257"/>
    </row>
    <row r="21" spans="1:27" s="250" customFormat="1" ht="13" customHeight="1">
      <c r="A21" s="259" t="s">
        <v>63</v>
      </c>
      <c r="B21" s="260">
        <v>248.99460401002506</v>
      </c>
      <c r="C21" s="260">
        <v>206.25078947368422</v>
      </c>
      <c r="D21" s="260"/>
      <c r="E21" s="261"/>
      <c r="F21" s="258"/>
      <c r="G21" s="258"/>
      <c r="H21" s="258"/>
      <c r="I21" s="258"/>
      <c r="J21" s="258"/>
      <c r="K21" s="258"/>
      <c r="L21" s="258"/>
      <c r="M21" s="258"/>
      <c r="P21" s="264"/>
      <c r="Q21" s="264"/>
      <c r="R21" s="264"/>
      <c r="S21" s="264"/>
      <c r="T21" s="264"/>
      <c r="U21" s="264"/>
      <c r="V21" s="264"/>
      <c r="W21" s="264"/>
      <c r="X21" s="264"/>
      <c r="Y21" s="264"/>
      <c r="Z21" s="264"/>
      <c r="AA21" s="264"/>
    </row>
    <row r="22" spans="1:27" s="250" customFormat="1" ht="13" customHeight="1">
      <c r="A22" s="259" t="s">
        <v>64</v>
      </c>
      <c r="B22" s="260">
        <v>253.65218295739351</v>
      </c>
      <c r="C22" s="260">
        <v>192.38444444444445</v>
      </c>
      <c r="D22" s="260"/>
      <c r="E22" s="261"/>
      <c r="F22" s="257"/>
      <c r="G22" s="258"/>
      <c r="H22" s="258"/>
      <c r="I22" s="258"/>
      <c r="J22" s="258"/>
      <c r="K22" s="258"/>
      <c r="L22" s="258"/>
      <c r="M22" s="258"/>
    </row>
    <row r="23" spans="1:27" s="250" customFormat="1" ht="13" customHeight="1" thickBot="1">
      <c r="A23" s="265" t="s">
        <v>65</v>
      </c>
      <c r="B23" s="266">
        <v>249.53438585825251</v>
      </c>
      <c r="C23" s="266">
        <v>194.76444444444445</v>
      </c>
      <c r="D23" s="266"/>
      <c r="E23" s="266"/>
      <c r="F23" s="258"/>
      <c r="G23" s="258"/>
      <c r="H23" s="258"/>
      <c r="I23" s="258"/>
      <c r="J23" s="258"/>
      <c r="K23" s="258"/>
      <c r="L23" s="258"/>
      <c r="M23" s="258"/>
    </row>
    <row r="24" spans="1:27" ht="16.5" thickTop="1">
      <c r="A24" s="267" t="s">
        <v>94</v>
      </c>
      <c r="B24" s="268"/>
      <c r="C24" s="267"/>
      <c r="D24" s="267"/>
      <c r="E24" s="267"/>
      <c r="F24" s="269"/>
      <c r="G24" s="270"/>
      <c r="H24" s="270"/>
      <c r="I24" s="270"/>
      <c r="J24" s="270"/>
      <c r="K24" s="270"/>
      <c r="P24" s="264"/>
      <c r="Q24" s="271"/>
      <c r="R24" s="264"/>
      <c r="S24" s="264"/>
      <c r="T24" s="264"/>
      <c r="U24" s="264"/>
      <c r="V24" s="264"/>
      <c r="W24" s="264"/>
      <c r="X24" s="264"/>
      <c r="Y24" s="264"/>
      <c r="Z24" s="264"/>
      <c r="AA24" s="264"/>
    </row>
    <row r="25" spans="1:27">
      <c r="A25" s="267"/>
      <c r="B25" s="267"/>
      <c r="C25" s="267"/>
      <c r="D25" s="267"/>
      <c r="E25" s="267"/>
      <c r="F25" s="270"/>
      <c r="G25" s="270" t="s">
        <v>94</v>
      </c>
      <c r="H25" s="270"/>
      <c r="I25" s="270"/>
      <c r="J25" s="270"/>
      <c r="K25" s="270"/>
      <c r="P25" s="264"/>
      <c r="Q25" s="271"/>
    </row>
    <row r="26" spans="1:27" ht="24" customHeight="1">
      <c r="A26" s="267"/>
      <c r="B26" s="267"/>
      <c r="C26" s="267"/>
      <c r="D26" s="267"/>
      <c r="E26" s="267"/>
      <c r="F26" s="270"/>
      <c r="G26" s="270"/>
      <c r="H26" s="270"/>
      <c r="I26" s="270"/>
      <c r="J26" s="270"/>
      <c r="K26" s="270"/>
      <c r="P26" s="264"/>
      <c r="Q26" s="271"/>
    </row>
    <row r="27" spans="1:27" ht="27.65" customHeight="1">
      <c r="A27" s="307" t="s">
        <v>99</v>
      </c>
      <c r="B27" s="307"/>
      <c r="C27" s="307"/>
      <c r="D27" s="307"/>
      <c r="E27" s="307"/>
      <c r="F27" s="307"/>
      <c r="G27" s="270"/>
      <c r="H27" s="270"/>
      <c r="I27" s="270"/>
      <c r="J27" s="270"/>
      <c r="K27" s="270"/>
      <c r="P27" s="264"/>
      <c r="Q27" s="271"/>
    </row>
    <row r="28" spans="1:27" ht="14" thickBot="1">
      <c r="A28" s="268"/>
      <c r="B28" s="268"/>
      <c r="C28" s="268"/>
      <c r="D28" s="268"/>
      <c r="E28" s="268"/>
      <c r="F28" s="270"/>
      <c r="G28" s="270"/>
      <c r="H28" s="270"/>
      <c r="I28" s="270"/>
      <c r="J28" s="270"/>
      <c r="K28" s="270"/>
      <c r="P28" s="264"/>
      <c r="Q28" s="271"/>
    </row>
    <row r="29" spans="1:27" ht="33.5" customHeight="1" thickTop="1" thickBot="1">
      <c r="A29" s="252" t="s">
        <v>66</v>
      </c>
      <c r="B29" s="241" t="s">
        <v>130</v>
      </c>
      <c r="C29" s="242" t="s">
        <v>93</v>
      </c>
      <c r="D29" s="242" t="s">
        <v>131</v>
      </c>
      <c r="E29" s="243" t="s">
        <v>132</v>
      </c>
      <c r="F29" s="270"/>
      <c r="G29" s="270"/>
      <c r="H29" s="270"/>
      <c r="I29" s="270"/>
      <c r="J29" s="270"/>
      <c r="K29" s="270"/>
      <c r="P29" s="264"/>
      <c r="Q29" s="271"/>
    </row>
    <row r="30" spans="1:27" ht="14" thickTop="1">
      <c r="A30" s="254" t="s">
        <v>54</v>
      </c>
      <c r="B30" s="272">
        <v>313.39999999999998</v>
      </c>
      <c r="C30" s="272">
        <v>297.94</v>
      </c>
      <c r="D30" s="272">
        <v>277.5</v>
      </c>
      <c r="E30" s="24">
        <f t="shared" ref="E30:E34" si="1">D30/C30-1</f>
        <v>-6.8604416996710715E-2</v>
      </c>
      <c r="F30" s="44"/>
      <c r="G30" s="270"/>
      <c r="H30" s="270"/>
      <c r="I30" s="270"/>
      <c r="J30" s="270"/>
      <c r="K30" s="270"/>
      <c r="P30" s="264"/>
      <c r="Q30" s="271"/>
    </row>
    <row r="31" spans="1:27" ht="13.5">
      <c r="A31" s="259" t="s">
        <v>55</v>
      </c>
      <c r="B31" s="262">
        <v>341.71</v>
      </c>
      <c r="C31" s="262">
        <v>270</v>
      </c>
      <c r="D31" s="262">
        <v>279.29000000000002</v>
      </c>
      <c r="E31" s="25">
        <f t="shared" si="1"/>
        <v>3.4407407407407442E-2</v>
      </c>
      <c r="F31" s="44"/>
      <c r="G31" s="270"/>
      <c r="H31" s="270"/>
      <c r="I31" s="270"/>
      <c r="J31" s="270"/>
      <c r="K31" s="270"/>
      <c r="P31" s="264"/>
      <c r="Q31" s="271"/>
    </row>
    <row r="32" spans="1:27" ht="13.5">
      <c r="A32" s="259" t="s">
        <v>56</v>
      </c>
      <c r="B32" s="262">
        <v>393.93</v>
      </c>
      <c r="C32" s="262">
        <v>292.67</v>
      </c>
      <c r="D32" s="262">
        <v>270.01</v>
      </c>
      <c r="E32" s="25">
        <f t="shared" si="1"/>
        <v>-7.742508627464384E-2</v>
      </c>
      <c r="F32" s="77"/>
      <c r="G32" s="270"/>
      <c r="H32" s="270"/>
      <c r="I32" s="270"/>
      <c r="J32" s="270"/>
      <c r="K32" s="270"/>
      <c r="P32" s="264"/>
      <c r="Q32" s="271"/>
    </row>
    <row r="33" spans="1:17" ht="13.5">
      <c r="A33" s="259" t="s">
        <v>57</v>
      </c>
      <c r="B33" s="262">
        <v>388.27</v>
      </c>
      <c r="C33" s="262">
        <v>299.23</v>
      </c>
      <c r="D33" s="262">
        <v>253.55</v>
      </c>
      <c r="E33" s="25">
        <f t="shared" si="1"/>
        <v>-0.15265849012465327</v>
      </c>
      <c r="F33" s="292"/>
      <c r="G33" s="270"/>
      <c r="H33" s="270"/>
      <c r="I33" s="270"/>
      <c r="J33" s="270"/>
      <c r="K33" s="270"/>
      <c r="P33" s="264"/>
      <c r="Q33" s="271"/>
    </row>
    <row r="34" spans="1:17" ht="13.5">
      <c r="A34" s="259" t="s">
        <v>58</v>
      </c>
      <c r="B34" s="262">
        <v>387.94</v>
      </c>
      <c r="C34" s="262">
        <v>303.92</v>
      </c>
      <c r="D34" s="262">
        <v>261.5</v>
      </c>
      <c r="E34" s="25">
        <f t="shared" si="1"/>
        <v>-0.13957620426428008</v>
      </c>
      <c r="F34" s="77"/>
      <c r="G34" s="270"/>
      <c r="H34" s="270"/>
      <c r="I34" s="270"/>
      <c r="J34" s="270"/>
      <c r="K34" s="270"/>
      <c r="P34" s="264"/>
      <c r="Q34" s="271"/>
    </row>
    <row r="35" spans="1:17" ht="13.5">
      <c r="A35" s="259" t="s">
        <v>59</v>
      </c>
      <c r="B35" s="262">
        <v>394.62</v>
      </c>
      <c r="C35" s="262">
        <v>297.5</v>
      </c>
      <c r="D35" s="262"/>
      <c r="E35" s="25"/>
      <c r="F35" s="292"/>
      <c r="G35" s="270"/>
      <c r="H35" s="270"/>
      <c r="I35" s="270"/>
      <c r="J35" s="270"/>
      <c r="K35" s="270"/>
      <c r="P35" s="264"/>
      <c r="Q35" s="271"/>
    </row>
    <row r="36" spans="1:17" ht="13.5">
      <c r="A36" s="259" t="s">
        <v>60</v>
      </c>
      <c r="B36" s="262">
        <v>380.86</v>
      </c>
      <c r="C36" s="262">
        <v>299.56</v>
      </c>
      <c r="D36" s="262"/>
      <c r="E36" s="25"/>
      <c r="F36" s="273"/>
      <c r="G36" s="270"/>
      <c r="H36" s="270"/>
      <c r="I36" s="270"/>
      <c r="J36" s="270"/>
      <c r="K36" s="270"/>
      <c r="P36" s="264"/>
    </row>
    <row r="37" spans="1:17" ht="13.5">
      <c r="A37" s="259" t="s">
        <v>61</v>
      </c>
      <c r="B37" s="262">
        <v>343.04</v>
      </c>
      <c r="C37" s="262">
        <v>302.64</v>
      </c>
      <c r="D37" s="262"/>
      <c r="E37" s="25"/>
      <c r="F37" s="273"/>
      <c r="G37" s="270"/>
      <c r="H37" s="270"/>
      <c r="I37" s="270"/>
      <c r="J37" s="270"/>
      <c r="K37" s="270"/>
    </row>
    <row r="38" spans="1:17" ht="13.5">
      <c r="A38" s="259" t="s">
        <v>62</v>
      </c>
      <c r="B38" s="262">
        <v>371.03</v>
      </c>
      <c r="C38" s="262">
        <v>303.32</v>
      </c>
      <c r="D38" s="262"/>
      <c r="E38" s="25"/>
      <c r="F38" s="273"/>
      <c r="G38" s="270"/>
      <c r="H38" s="270"/>
      <c r="I38" s="270"/>
      <c r="J38" s="270"/>
      <c r="K38" s="270"/>
    </row>
    <row r="39" spans="1:17" ht="13.5">
      <c r="A39" s="259" t="s">
        <v>63</v>
      </c>
      <c r="B39" s="262">
        <v>353.51</v>
      </c>
      <c r="C39" s="262">
        <v>293.25</v>
      </c>
      <c r="D39" s="262"/>
      <c r="E39" s="25"/>
      <c r="F39" s="77"/>
      <c r="G39" s="270"/>
      <c r="H39" s="270"/>
      <c r="I39" s="270"/>
      <c r="J39" s="270"/>
      <c r="K39" s="270"/>
    </row>
    <row r="40" spans="1:17" ht="13.5">
      <c r="A40" s="259" t="s">
        <v>64</v>
      </c>
      <c r="B40" s="262">
        <v>328.58</v>
      </c>
      <c r="C40" s="262"/>
      <c r="D40" s="262"/>
      <c r="E40" s="25"/>
      <c r="F40" s="44"/>
      <c r="G40" s="270"/>
      <c r="H40" s="270"/>
      <c r="I40" s="270"/>
      <c r="J40" s="270"/>
      <c r="K40" s="270"/>
    </row>
    <row r="41" spans="1:17" ht="14" thickBot="1">
      <c r="A41" s="265" t="s">
        <v>65</v>
      </c>
      <c r="B41" s="274">
        <v>400.37</v>
      </c>
      <c r="C41" s="274">
        <v>286.3</v>
      </c>
      <c r="D41" s="274"/>
      <c r="E41" s="26"/>
      <c r="F41" s="273"/>
      <c r="G41" s="270"/>
      <c r="H41" s="270"/>
      <c r="I41" s="270"/>
      <c r="J41" s="270"/>
      <c r="K41" s="270"/>
    </row>
    <row r="42" spans="1:17" ht="16.5" thickTop="1">
      <c r="A42" s="267" t="s">
        <v>94</v>
      </c>
      <c r="B42" s="267"/>
      <c r="C42" s="267"/>
      <c r="D42" s="267"/>
      <c r="E42" s="267"/>
      <c r="F42" s="270"/>
      <c r="G42" s="270" t="s">
        <v>94</v>
      </c>
      <c r="H42" s="270"/>
      <c r="I42" s="270"/>
      <c r="J42" s="270"/>
      <c r="K42" s="270"/>
    </row>
    <row r="43" spans="1:17">
      <c r="A43" s="267"/>
      <c r="B43" s="275"/>
      <c r="C43" s="275"/>
      <c r="D43" s="275"/>
      <c r="E43" s="267"/>
      <c r="F43" s="270"/>
      <c r="G43" s="270"/>
      <c r="H43" s="270"/>
      <c r="I43" s="270"/>
      <c r="J43" s="270"/>
      <c r="K43" s="270"/>
    </row>
    <row r="44" spans="1:17" ht="15.75" customHeight="1">
      <c r="A44" s="267"/>
      <c r="B44" s="267"/>
      <c r="C44" s="276"/>
      <c r="D44" s="276"/>
      <c r="E44" s="276"/>
      <c r="F44" s="277"/>
      <c r="G44" s="277"/>
      <c r="H44" s="277"/>
      <c r="I44" s="277"/>
      <c r="J44" s="277"/>
      <c r="K44" s="277"/>
      <c r="L44" s="278"/>
      <c r="M44" s="278"/>
    </row>
    <row r="45" spans="1:17" s="250" customFormat="1" ht="18.5">
      <c r="A45" s="307" t="s">
        <v>67</v>
      </c>
      <c r="B45" s="307"/>
      <c r="C45" s="307"/>
      <c r="D45" s="307"/>
      <c r="E45" s="307"/>
      <c r="F45" s="307"/>
      <c r="G45" s="253"/>
      <c r="H45" s="253"/>
      <c r="I45" s="253"/>
      <c r="J45" s="253"/>
      <c r="K45" s="277"/>
      <c r="L45" s="279"/>
    </row>
    <row r="46" spans="1:17" s="250" customFormat="1" ht="12.75" customHeight="1" thickBot="1">
      <c r="A46" s="268"/>
      <c r="B46" s="268"/>
      <c r="C46" s="268"/>
      <c r="D46" s="268"/>
      <c r="E46" s="268"/>
      <c r="F46" s="308"/>
      <c r="G46" s="308"/>
      <c r="H46" s="308"/>
      <c r="I46" s="308"/>
      <c r="J46" s="308"/>
      <c r="K46" s="308"/>
      <c r="L46" s="280"/>
      <c r="M46" s="280"/>
    </row>
    <row r="47" spans="1:17" s="250" customFormat="1" ht="32.5" customHeight="1" thickTop="1" thickBot="1">
      <c r="A47" s="252" t="s">
        <v>68</v>
      </c>
      <c r="B47" s="241" t="s">
        <v>130</v>
      </c>
      <c r="C47" s="242" t="s">
        <v>93</v>
      </c>
      <c r="D47" s="242" t="s">
        <v>131</v>
      </c>
      <c r="E47" s="243" t="s">
        <v>132</v>
      </c>
      <c r="F47" s="253"/>
      <c r="G47" s="253"/>
      <c r="H47" s="253"/>
      <c r="I47" s="253"/>
      <c r="J47" s="253"/>
      <c r="K47" s="253"/>
    </row>
    <row r="48" spans="1:17" s="250" customFormat="1" ht="13" thickTop="1">
      <c r="A48" s="281" t="s">
        <v>54</v>
      </c>
      <c r="B48" s="282">
        <v>224.07</v>
      </c>
      <c r="C48" s="282">
        <v>211.89</v>
      </c>
      <c r="D48" s="282">
        <v>197.15</v>
      </c>
      <c r="E48" s="20">
        <f t="shared" ref="E48:E52" si="2">D48/C48-1</f>
        <v>-6.9564396620888092E-2</v>
      </c>
      <c r="F48" s="253"/>
      <c r="G48" s="253"/>
      <c r="H48" s="253"/>
      <c r="I48" s="253"/>
      <c r="J48" s="253"/>
      <c r="K48" s="253"/>
    </row>
    <row r="49" spans="1:11" s="250" customFormat="1" ht="12.5">
      <c r="A49" s="283" t="s">
        <v>55</v>
      </c>
      <c r="B49" s="284">
        <v>248.01</v>
      </c>
      <c r="C49" s="284">
        <v>204.28</v>
      </c>
      <c r="D49" s="284">
        <v>194.9</v>
      </c>
      <c r="E49" s="21">
        <f t="shared" si="2"/>
        <v>-4.5917368317994867E-2</v>
      </c>
      <c r="F49" s="43"/>
      <c r="G49" s="253"/>
      <c r="H49" s="253"/>
      <c r="I49" s="253"/>
      <c r="J49" s="253"/>
      <c r="K49" s="253"/>
    </row>
    <row r="50" spans="1:11" s="250" customFormat="1" ht="12.5">
      <c r="A50" s="283" t="s">
        <v>56</v>
      </c>
      <c r="B50" s="284">
        <v>229.89</v>
      </c>
      <c r="C50" s="284">
        <v>205.76</v>
      </c>
      <c r="D50" s="284">
        <v>190.59</v>
      </c>
      <c r="E50" s="21">
        <f t="shared" si="2"/>
        <v>-7.372667185069981E-2</v>
      </c>
      <c r="F50" s="43"/>
      <c r="G50" s="253"/>
      <c r="H50" s="253"/>
      <c r="I50" s="253"/>
      <c r="J50" s="253"/>
      <c r="K50" s="253"/>
    </row>
    <row r="51" spans="1:11" s="250" customFormat="1" ht="13.5">
      <c r="A51" s="283" t="s">
        <v>57</v>
      </c>
      <c r="B51" s="284">
        <v>231.49</v>
      </c>
      <c r="C51" s="284">
        <v>213.61</v>
      </c>
      <c r="D51" s="284">
        <v>187.62</v>
      </c>
      <c r="E51" s="21">
        <f t="shared" si="2"/>
        <v>-0.12167033378587144</v>
      </c>
      <c r="F51" s="293"/>
      <c r="G51" s="253"/>
      <c r="H51" s="253"/>
      <c r="I51" s="253"/>
      <c r="J51" s="253"/>
      <c r="K51" s="253"/>
    </row>
    <row r="52" spans="1:11" s="250" customFormat="1" ht="13.5">
      <c r="A52" s="283" t="s">
        <v>58</v>
      </c>
      <c r="B52" s="284">
        <v>236.91</v>
      </c>
      <c r="C52" s="284">
        <v>207.32</v>
      </c>
      <c r="D52" s="284">
        <v>190.89</v>
      </c>
      <c r="E52" s="21">
        <f t="shared" si="2"/>
        <v>-7.9249469419255258E-2</v>
      </c>
      <c r="F52" s="44"/>
      <c r="G52" s="253"/>
      <c r="H52" s="253"/>
      <c r="I52" s="253"/>
      <c r="J52" s="253"/>
      <c r="K52" s="253"/>
    </row>
    <row r="53" spans="1:11" s="250" customFormat="1" ht="13.5">
      <c r="A53" s="283" t="s">
        <v>59</v>
      </c>
      <c r="B53" s="284">
        <v>231.23</v>
      </c>
      <c r="C53" s="284">
        <v>206.61</v>
      </c>
      <c r="D53" s="284"/>
      <c r="E53" s="21"/>
      <c r="F53" s="293"/>
      <c r="G53" s="253"/>
      <c r="H53" s="253"/>
      <c r="I53" s="253"/>
      <c r="J53" s="253"/>
      <c r="K53" s="253"/>
    </row>
    <row r="54" spans="1:11" s="250" customFormat="1" ht="13" customHeight="1">
      <c r="A54" s="283" t="s">
        <v>60</v>
      </c>
      <c r="B54" s="284">
        <v>233.79</v>
      </c>
      <c r="C54" s="284">
        <v>213.9</v>
      </c>
      <c r="D54" s="284"/>
      <c r="E54" s="21"/>
      <c r="F54" s="253"/>
      <c r="G54" s="253"/>
      <c r="H54" s="253"/>
      <c r="I54" s="253"/>
      <c r="J54" s="253"/>
      <c r="K54" s="253"/>
    </row>
    <row r="55" spans="1:11" s="250" customFormat="1" ht="13" customHeight="1">
      <c r="A55" s="283" t="s">
        <v>61</v>
      </c>
      <c r="B55" s="284">
        <v>234.73</v>
      </c>
      <c r="C55" s="284">
        <v>214.91</v>
      </c>
      <c r="D55" s="284"/>
      <c r="E55" s="21"/>
      <c r="F55" s="253"/>
      <c r="G55" s="253"/>
      <c r="H55" s="253"/>
      <c r="I55" s="253"/>
      <c r="J55" s="253"/>
      <c r="K55" s="253"/>
    </row>
    <row r="56" spans="1:11" s="250" customFormat="1" ht="13" customHeight="1">
      <c r="A56" s="283" t="s">
        <v>62</v>
      </c>
      <c r="B56" s="284">
        <v>248.26</v>
      </c>
      <c r="C56" s="284">
        <v>209.07</v>
      </c>
      <c r="D56" s="284"/>
      <c r="E56" s="21"/>
      <c r="F56" s="253"/>
      <c r="G56" s="253"/>
      <c r="H56" s="253"/>
      <c r="I56" s="253"/>
      <c r="J56" s="253"/>
      <c r="K56" s="253"/>
    </row>
    <row r="57" spans="1:11" s="250" customFormat="1" ht="13" customHeight="1">
      <c r="A57" s="283" t="s">
        <v>63</v>
      </c>
      <c r="B57" s="284">
        <v>245.11</v>
      </c>
      <c r="C57" s="284">
        <v>203.54</v>
      </c>
      <c r="D57" s="284"/>
      <c r="E57" s="21"/>
      <c r="F57" s="253"/>
      <c r="G57" s="253"/>
      <c r="H57" s="253"/>
      <c r="I57" s="253"/>
      <c r="J57" s="253"/>
      <c r="K57" s="253"/>
    </row>
    <row r="58" spans="1:11" s="250" customFormat="1" ht="13" customHeight="1">
      <c r="A58" s="283" t="s">
        <v>64</v>
      </c>
      <c r="B58" s="284">
        <v>246.66</v>
      </c>
      <c r="C58" s="284">
        <v>194.41</v>
      </c>
      <c r="D58" s="284"/>
      <c r="E58" s="21"/>
      <c r="F58" s="253"/>
      <c r="G58" s="253"/>
      <c r="H58" s="253"/>
      <c r="I58" s="253"/>
      <c r="J58" s="253"/>
      <c r="K58" s="253"/>
    </row>
    <row r="59" spans="1:11" s="250" customFormat="1" ht="13" customHeight="1" thickBot="1">
      <c r="A59" s="285" t="s">
        <v>65</v>
      </c>
      <c r="B59" s="286">
        <v>225.3</v>
      </c>
      <c r="C59" s="286">
        <v>187.85</v>
      </c>
      <c r="D59" s="286"/>
      <c r="E59" s="22"/>
      <c r="F59" s="76"/>
      <c r="G59" s="253"/>
      <c r="H59" s="253"/>
      <c r="I59" s="270"/>
      <c r="J59" s="253"/>
      <c r="K59" s="253"/>
    </row>
    <row r="60" spans="1:11" ht="16.5" thickTop="1">
      <c r="A60" s="267" t="s">
        <v>94</v>
      </c>
      <c r="B60" s="268"/>
      <c r="C60" s="267"/>
      <c r="D60" s="267"/>
      <c r="E60" s="267"/>
      <c r="F60" s="77"/>
      <c r="H60" s="270"/>
      <c r="I60" s="270"/>
      <c r="J60" s="270"/>
      <c r="K60" s="270"/>
    </row>
    <row r="61" spans="1:11">
      <c r="A61" s="267"/>
      <c r="B61" s="267"/>
      <c r="C61" s="267"/>
      <c r="D61" s="267"/>
      <c r="E61" s="267"/>
      <c r="F61" s="270"/>
      <c r="G61" s="270" t="s">
        <v>94</v>
      </c>
      <c r="H61" s="270"/>
      <c r="I61" s="270"/>
      <c r="J61" s="270"/>
      <c r="K61" s="270"/>
    </row>
    <row r="62" spans="1:11">
      <c r="A62" s="267"/>
      <c r="B62" s="267"/>
      <c r="C62" s="267"/>
      <c r="D62" s="267"/>
      <c r="E62" s="267"/>
      <c r="F62" s="270"/>
      <c r="G62" s="270"/>
      <c r="H62" s="270"/>
      <c r="I62" s="270"/>
      <c r="J62" s="270"/>
      <c r="K62" s="270"/>
    </row>
    <row r="63" spans="1:11">
      <c r="A63" s="267"/>
      <c r="B63" s="267"/>
      <c r="C63" s="267"/>
      <c r="D63" s="267"/>
      <c r="E63" s="267"/>
      <c r="F63" s="270"/>
      <c r="G63" s="270"/>
      <c r="H63" s="270"/>
      <c r="I63" s="270"/>
      <c r="J63" s="270"/>
      <c r="K63" s="270"/>
    </row>
    <row r="64" spans="1:11">
      <c r="A64" s="267"/>
      <c r="B64" s="267"/>
      <c r="C64" s="267"/>
      <c r="D64" s="267"/>
      <c r="E64" s="267"/>
      <c r="F64" s="270"/>
      <c r="G64" s="270"/>
      <c r="H64" s="270"/>
      <c r="I64" s="270"/>
      <c r="J64" s="270"/>
      <c r="K64" s="270"/>
    </row>
    <row r="65" spans="1:11">
      <c r="A65" s="267"/>
      <c r="B65" s="267"/>
      <c r="C65" s="267"/>
      <c r="D65" s="267"/>
      <c r="E65" s="267"/>
      <c r="F65" s="270"/>
      <c r="G65" s="270"/>
      <c r="H65" s="270"/>
      <c r="I65" s="270"/>
      <c r="J65" s="270"/>
      <c r="K65" s="270"/>
    </row>
    <row r="66" spans="1:11">
      <c r="A66" s="267"/>
      <c r="B66" s="267"/>
      <c r="C66" s="267"/>
      <c r="D66" s="267"/>
      <c r="E66" s="267"/>
      <c r="F66" s="270"/>
      <c r="G66" s="270"/>
      <c r="H66" s="270"/>
      <c r="I66" s="270"/>
      <c r="J66" s="270"/>
      <c r="K66" s="270"/>
    </row>
    <row r="67" spans="1:11">
      <c r="A67" s="267"/>
      <c r="B67" s="267"/>
      <c r="C67" s="267"/>
      <c r="D67" s="267"/>
      <c r="E67" s="267"/>
      <c r="F67" s="270"/>
      <c r="G67" s="270"/>
      <c r="H67" s="270"/>
      <c r="I67" s="270"/>
      <c r="J67" s="270"/>
      <c r="K67" s="270"/>
    </row>
    <row r="68" spans="1:11">
      <c r="A68" s="267"/>
      <c r="B68" s="267"/>
      <c r="C68" s="267"/>
      <c r="D68" s="267"/>
      <c r="E68" s="267"/>
      <c r="F68" s="270"/>
      <c r="G68" s="270"/>
      <c r="H68" s="270"/>
      <c r="I68" s="270"/>
      <c r="J68" s="270"/>
      <c r="K68" s="270"/>
    </row>
    <row r="69" spans="1:11">
      <c r="A69" s="267"/>
      <c r="B69" s="267"/>
      <c r="C69" s="267"/>
      <c r="D69" s="267"/>
      <c r="E69" s="267"/>
      <c r="F69" s="270"/>
      <c r="G69" s="270"/>
      <c r="H69" s="270"/>
      <c r="I69" s="270"/>
      <c r="J69" s="270"/>
      <c r="K69" s="270"/>
    </row>
    <row r="70" spans="1:11">
      <c r="A70" s="267"/>
      <c r="B70" s="267"/>
      <c r="C70" s="267"/>
      <c r="D70" s="267"/>
      <c r="E70" s="267"/>
      <c r="F70" s="270"/>
      <c r="G70" s="270"/>
      <c r="H70" s="270"/>
      <c r="I70" s="270"/>
      <c r="J70" s="270"/>
      <c r="K70" s="270"/>
    </row>
    <row r="71" spans="1:11">
      <c r="A71" s="267"/>
      <c r="B71" s="267"/>
      <c r="C71" s="267"/>
      <c r="D71" s="267"/>
      <c r="E71" s="267"/>
      <c r="F71" s="270"/>
      <c r="G71" s="270"/>
      <c r="H71" s="270"/>
      <c r="I71" s="270"/>
      <c r="J71" s="270"/>
      <c r="K71" s="270"/>
    </row>
    <row r="72" spans="1:11">
      <c r="A72" s="267"/>
      <c r="B72" s="267"/>
      <c r="C72" s="267"/>
      <c r="D72" s="267"/>
      <c r="E72" s="267"/>
      <c r="F72" s="270"/>
      <c r="G72" s="270"/>
      <c r="H72" s="270"/>
      <c r="I72" s="270"/>
      <c r="J72" s="270"/>
      <c r="K72" s="270"/>
    </row>
  </sheetData>
  <sheetProtection selectLockedCells="1" selectUnlockedCells="1"/>
  <mergeCells count="4">
    <mergeCell ref="A9:F9"/>
    <mergeCell ref="A27:F27"/>
    <mergeCell ref="A45:F45"/>
    <mergeCell ref="F46:K46"/>
  </mergeCells>
  <hyperlinks>
    <hyperlink ref="R1" location="'Sommaire&amp;Méthodo'!A1" display="Retour Sommaire" xr:uid="{3A6A3C75-CE00-4CFE-BD0C-DAF469406B98}"/>
  </hyperlink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56435-2868-49AE-AD60-33F29B93FACA}">
  <dimension ref="A1:Y39"/>
  <sheetViews>
    <sheetView showGridLines="0" zoomScale="115" zoomScaleNormal="115" workbookViewId="0"/>
  </sheetViews>
  <sheetFormatPr baseColWidth="10" defaultColWidth="11.54296875" defaultRowHeight="16"/>
  <cols>
    <col min="1" max="5" width="11.54296875" style="37"/>
    <col min="6" max="16384" width="11.54296875" style="23"/>
  </cols>
  <sheetData>
    <row r="1" spans="1:18" s="27" customFormat="1">
      <c r="A1" s="246"/>
      <c r="B1" s="246"/>
      <c r="C1" s="246"/>
      <c r="D1" s="246"/>
      <c r="E1" s="246"/>
      <c r="R1" s="164" t="s">
        <v>109</v>
      </c>
    </row>
    <row r="2" spans="1:18" s="27" customFormat="1">
      <c r="A2" s="246"/>
      <c r="B2" s="246"/>
      <c r="C2" s="246"/>
      <c r="D2" s="246"/>
      <c r="E2" s="246"/>
    </row>
    <row r="3" spans="1:18" s="27" customFormat="1">
      <c r="A3" s="246"/>
      <c r="B3" s="246"/>
      <c r="C3" s="246"/>
      <c r="D3" s="246"/>
      <c r="E3" s="246"/>
    </row>
    <row r="4" spans="1:18" s="27" customFormat="1">
      <c r="A4" s="246"/>
      <c r="B4" s="246"/>
      <c r="C4" s="246"/>
      <c r="D4" s="246"/>
      <c r="E4" s="246"/>
    </row>
    <row r="5" spans="1:18" s="27" customFormat="1">
      <c r="A5" s="246"/>
      <c r="B5" s="246"/>
      <c r="C5" s="246"/>
      <c r="D5" s="246"/>
      <c r="E5" s="246"/>
    </row>
    <row r="6" spans="1:18" s="249" customFormat="1" ht="18.5">
      <c r="A6" s="247"/>
      <c r="B6" s="247"/>
      <c r="C6" s="248"/>
      <c r="D6" s="248"/>
      <c r="E6" s="248"/>
    </row>
    <row r="7" spans="1:18" ht="17.5">
      <c r="A7" s="287" t="s">
        <v>69</v>
      </c>
      <c r="B7" s="36"/>
      <c r="C7" s="36"/>
      <c r="D7" s="36"/>
      <c r="E7" s="36"/>
    </row>
    <row r="8" spans="1:18" ht="16.5" thickBot="1">
      <c r="A8" s="36"/>
      <c r="B8" s="36"/>
      <c r="C8" s="36"/>
      <c r="D8" s="36"/>
      <c r="E8" s="36"/>
    </row>
    <row r="9" spans="1:18" ht="24.5" customHeight="1" thickTop="1" thickBot="1">
      <c r="A9" s="252" t="s">
        <v>68</v>
      </c>
      <c r="B9" s="241" t="s">
        <v>130</v>
      </c>
      <c r="C9" s="242" t="s">
        <v>93</v>
      </c>
      <c r="D9" s="242" t="s">
        <v>131</v>
      </c>
      <c r="E9" s="243" t="s">
        <v>132</v>
      </c>
    </row>
    <row r="10" spans="1:18" ht="14" thickTop="1">
      <c r="A10" s="281" t="s">
        <v>72</v>
      </c>
      <c r="B10" s="282">
        <v>502.30833333333339</v>
      </c>
      <c r="C10" s="282">
        <v>479</v>
      </c>
      <c r="D10" s="282">
        <v>468.06</v>
      </c>
      <c r="E10" s="20">
        <f t="shared" ref="E10:E14" si="0">D10/C10-1</f>
        <v>-2.2839248434238013E-2</v>
      </c>
      <c r="F10" s="72"/>
    </row>
    <row r="11" spans="1:18" ht="13.5">
      <c r="A11" s="283" t="s">
        <v>55</v>
      </c>
      <c r="B11" s="284">
        <v>496.23333333333341</v>
      </c>
      <c r="C11" s="284">
        <v>461.5</v>
      </c>
      <c r="D11" s="284">
        <v>464.67</v>
      </c>
      <c r="E11" s="21">
        <f t="shared" si="0"/>
        <v>6.8689057421451594E-3</v>
      </c>
      <c r="F11" s="72"/>
      <c r="G11" s="288"/>
      <c r="H11" s="288"/>
      <c r="I11" s="288"/>
      <c r="J11" s="288"/>
      <c r="K11" s="288"/>
      <c r="L11" s="288"/>
      <c r="M11" s="288"/>
      <c r="N11" s="288"/>
      <c r="O11" s="288"/>
      <c r="P11" s="288"/>
      <c r="Q11" s="288"/>
    </row>
    <row r="12" spans="1:18" ht="13.5">
      <c r="A12" s="283" t="s">
        <v>56</v>
      </c>
      <c r="B12" s="284">
        <v>503.12749999999994</v>
      </c>
      <c r="C12" s="284">
        <v>469.81</v>
      </c>
      <c r="D12" s="284">
        <v>461.25</v>
      </c>
      <c r="E12" s="21">
        <f t="shared" si="0"/>
        <v>-1.8220131542538431E-2</v>
      </c>
      <c r="F12" s="72"/>
    </row>
    <row r="13" spans="1:18" ht="13.5">
      <c r="A13" s="283" t="s">
        <v>57</v>
      </c>
      <c r="B13" s="284">
        <v>524.33999999999992</v>
      </c>
      <c r="C13" s="284">
        <v>498.2</v>
      </c>
      <c r="D13" s="284">
        <v>463.8</v>
      </c>
      <c r="E13" s="21">
        <f t="shared" si="0"/>
        <v>-6.904857486953031E-2</v>
      </c>
      <c r="F13" s="45"/>
    </row>
    <row r="14" spans="1:18" ht="13.5">
      <c r="A14" s="283" t="s">
        <v>58</v>
      </c>
      <c r="B14" s="284">
        <v>536.98333333333335</v>
      </c>
      <c r="C14" s="284">
        <v>520.38</v>
      </c>
      <c r="D14" s="284">
        <v>474.88</v>
      </c>
      <c r="E14" s="21">
        <f t="shared" si="0"/>
        <v>-8.7436104385256952E-2</v>
      </c>
      <c r="F14" s="45"/>
    </row>
    <row r="15" spans="1:18" ht="13.5">
      <c r="A15" s="283" t="s">
        <v>59</v>
      </c>
      <c r="B15" s="284">
        <v>523.6</v>
      </c>
      <c r="C15" s="284">
        <v>522.33333333333337</v>
      </c>
      <c r="D15" s="284"/>
      <c r="E15" s="21"/>
    </row>
    <row r="16" spans="1:18" ht="13.5">
      <c r="A16" s="283" t="s">
        <v>60</v>
      </c>
      <c r="B16" s="284">
        <v>534.125</v>
      </c>
      <c r="C16" s="284">
        <v>525.625</v>
      </c>
      <c r="D16" s="284"/>
      <c r="E16" s="21"/>
    </row>
    <row r="17" spans="1:25" ht="13.5">
      <c r="A17" s="283" t="s">
        <v>61</v>
      </c>
      <c r="B17" s="284">
        <v>533.91999999999996</v>
      </c>
      <c r="C17" s="284">
        <v>523.25</v>
      </c>
      <c r="D17" s="284"/>
      <c r="E17" s="21"/>
    </row>
    <row r="18" spans="1:25" ht="13.5">
      <c r="A18" s="283" t="s">
        <v>62</v>
      </c>
      <c r="B18" s="284">
        <v>564.61</v>
      </c>
      <c r="C18" s="284">
        <v>493.75</v>
      </c>
      <c r="D18" s="284"/>
      <c r="E18" s="21"/>
    </row>
    <row r="19" spans="1:25" ht="13.5">
      <c r="A19" s="283" t="s">
        <v>63</v>
      </c>
      <c r="B19" s="284">
        <v>575.15</v>
      </c>
      <c r="C19" s="284">
        <v>493.875</v>
      </c>
      <c r="D19" s="284"/>
      <c r="E19" s="21"/>
    </row>
    <row r="20" spans="1:25" ht="13.5">
      <c r="A20" s="283" t="s">
        <v>64</v>
      </c>
      <c r="B20" s="284">
        <v>549.03333333333342</v>
      </c>
      <c r="C20" s="284">
        <v>483</v>
      </c>
      <c r="D20" s="284"/>
      <c r="E20" s="21"/>
      <c r="F20" s="45"/>
    </row>
    <row r="21" spans="1:25" ht="14" thickBot="1">
      <c r="A21" s="285" t="s">
        <v>65</v>
      </c>
      <c r="B21" s="286">
        <v>524.39833333333331</v>
      </c>
      <c r="C21" s="286">
        <v>475.63</v>
      </c>
      <c r="D21" s="286"/>
      <c r="E21" s="22"/>
      <c r="F21" s="45"/>
    </row>
    <row r="22" spans="1:25" ht="16.5" thickTop="1">
      <c r="A22" s="36" t="s">
        <v>95</v>
      </c>
      <c r="B22" s="289"/>
      <c r="C22" s="36"/>
      <c r="D22" s="36"/>
      <c r="E22" s="36"/>
      <c r="G22" s="36" t="s">
        <v>95</v>
      </c>
    </row>
    <row r="23" spans="1:25">
      <c r="A23" s="36"/>
      <c r="B23" s="36"/>
      <c r="C23" s="36"/>
      <c r="D23" s="36"/>
      <c r="E23" s="36"/>
    </row>
    <row r="24" spans="1:25" ht="17.5">
      <c r="A24" s="287" t="s">
        <v>70</v>
      </c>
      <c r="B24" s="36"/>
      <c r="C24" s="36"/>
      <c r="D24" s="36"/>
      <c r="E24" s="36"/>
    </row>
    <row r="25" spans="1:25" ht="32.15" customHeight="1" thickBot="1">
      <c r="A25" s="36"/>
      <c r="B25" s="36"/>
      <c r="C25" s="36"/>
      <c r="D25" s="36"/>
      <c r="E25" s="36"/>
    </row>
    <row r="26" spans="1:25" ht="24.5" customHeight="1" thickTop="1" thickBot="1">
      <c r="A26" s="252" t="s">
        <v>68</v>
      </c>
      <c r="B26" s="241" t="s">
        <v>130</v>
      </c>
      <c r="C26" s="242" t="s">
        <v>93</v>
      </c>
      <c r="D26" s="242" t="s">
        <v>131</v>
      </c>
      <c r="E26" s="243" t="s">
        <v>132</v>
      </c>
      <c r="N26" s="290"/>
      <c r="O26" s="290"/>
      <c r="P26" s="290"/>
      <c r="Q26" s="290"/>
      <c r="R26" s="290"/>
      <c r="S26" s="290"/>
      <c r="T26" s="290"/>
      <c r="U26" s="290"/>
      <c r="V26" s="290"/>
      <c r="W26" s="290"/>
      <c r="X26" s="290"/>
      <c r="Y26" s="290"/>
    </row>
    <row r="27" spans="1:25" ht="14" thickTop="1">
      <c r="A27" s="281" t="s">
        <v>72</v>
      </c>
      <c r="B27" s="282">
        <v>469.625</v>
      </c>
      <c r="C27" s="282">
        <v>448.13</v>
      </c>
      <c r="D27" s="282">
        <v>457.5</v>
      </c>
      <c r="E27" s="20">
        <f t="shared" ref="E27:E31" si="1">D27/C27-1</f>
        <v>2.0909111195412056E-2</v>
      </c>
      <c r="F27" s="73"/>
      <c r="G27" s="288"/>
      <c r="H27" s="288"/>
      <c r="I27" s="288"/>
      <c r="J27" s="288"/>
      <c r="K27" s="288"/>
      <c r="L27" s="288"/>
      <c r="M27" s="288"/>
      <c r="N27" s="288"/>
      <c r="O27" s="288"/>
      <c r="P27" s="288"/>
      <c r="Q27" s="288"/>
    </row>
    <row r="28" spans="1:25" ht="13.5">
      <c r="A28" s="283" t="s">
        <v>55</v>
      </c>
      <c r="B28" s="284">
        <v>479.16666666666669</v>
      </c>
      <c r="C28" s="284">
        <v>464.17</v>
      </c>
      <c r="D28" s="284">
        <v>480</v>
      </c>
      <c r="E28" s="21">
        <f t="shared" si="1"/>
        <v>3.4103884352715497E-2</v>
      </c>
      <c r="F28" s="73"/>
      <c r="G28" s="288"/>
      <c r="H28" s="288"/>
      <c r="I28" s="288"/>
      <c r="J28" s="288"/>
      <c r="K28" s="288"/>
      <c r="L28" s="288"/>
      <c r="M28" s="288"/>
      <c r="N28" s="290"/>
      <c r="O28" s="288"/>
      <c r="P28" s="288"/>
      <c r="Q28" s="288"/>
    </row>
    <row r="29" spans="1:25" ht="13.5">
      <c r="A29" s="283" t="s">
        <v>56</v>
      </c>
      <c r="B29" s="284">
        <v>476.97500000000002</v>
      </c>
      <c r="C29" s="284">
        <v>467.5</v>
      </c>
      <c r="D29" s="284">
        <v>488.75</v>
      </c>
      <c r="E29" s="21">
        <f t="shared" si="1"/>
        <v>4.5454545454545414E-2</v>
      </c>
      <c r="F29" s="73"/>
      <c r="N29" s="290"/>
    </row>
    <row r="30" spans="1:25" ht="13.5">
      <c r="A30" s="283" t="s">
        <v>57</v>
      </c>
      <c r="B30" s="284">
        <v>519.02499999999998</v>
      </c>
      <c r="C30" s="284">
        <v>536.25</v>
      </c>
      <c r="D30" s="284">
        <v>500</v>
      </c>
      <c r="E30" s="21">
        <f t="shared" si="1"/>
        <v>-6.7599067599067642E-2</v>
      </c>
      <c r="N30" s="290"/>
    </row>
    <row r="31" spans="1:25" ht="13.5">
      <c r="A31" s="283" t="s">
        <v>58</v>
      </c>
      <c r="B31" s="284">
        <v>533.33333333333326</v>
      </c>
      <c r="C31" s="284">
        <v>553.75</v>
      </c>
      <c r="D31" s="284">
        <v>553.33000000000004</v>
      </c>
      <c r="E31" s="21">
        <f t="shared" si="1"/>
        <v>-7.5846501128662425E-4</v>
      </c>
      <c r="F31" s="45"/>
      <c r="N31" s="290"/>
    </row>
    <row r="32" spans="1:25" ht="13.5">
      <c r="A32" s="283" t="s">
        <v>59</v>
      </c>
      <c r="B32" s="284">
        <v>514.5</v>
      </c>
      <c r="C32" s="284">
        <v>538.33333333333337</v>
      </c>
      <c r="D32" s="284"/>
      <c r="E32" s="21"/>
      <c r="F32" s="45"/>
      <c r="N32" s="290"/>
    </row>
    <row r="33" spans="1:14" ht="13.5">
      <c r="A33" s="283" t="s">
        <v>60</v>
      </c>
      <c r="B33" s="284">
        <v>520.25</v>
      </c>
      <c r="C33" s="284">
        <v>533.75</v>
      </c>
      <c r="D33" s="284"/>
      <c r="E33" s="21"/>
      <c r="N33" s="290"/>
    </row>
    <row r="34" spans="1:14" ht="13.5">
      <c r="A34" s="283" t="s">
        <v>61</v>
      </c>
      <c r="B34" s="284">
        <v>529.1</v>
      </c>
      <c r="C34" s="284">
        <v>538.75</v>
      </c>
      <c r="D34" s="284"/>
      <c r="E34" s="21"/>
      <c r="N34" s="290"/>
    </row>
    <row r="35" spans="1:14" ht="13.5">
      <c r="A35" s="283" t="s">
        <v>62</v>
      </c>
      <c r="B35" s="284">
        <v>575.8125</v>
      </c>
      <c r="C35" s="284"/>
      <c r="D35" s="284"/>
      <c r="E35" s="21"/>
      <c r="N35" s="290"/>
    </row>
    <row r="36" spans="1:14" ht="13.5">
      <c r="A36" s="283" t="s">
        <v>63</v>
      </c>
      <c r="B36" s="284">
        <v>526.65</v>
      </c>
      <c r="C36" s="284">
        <v>457.5</v>
      </c>
      <c r="D36" s="284"/>
      <c r="E36" s="21"/>
      <c r="N36" s="290"/>
    </row>
    <row r="37" spans="1:14" ht="13.5">
      <c r="A37" s="283" t="s">
        <v>64</v>
      </c>
      <c r="B37" s="284">
        <v>523.66666666666674</v>
      </c>
      <c r="C37" s="284">
        <v>427.5</v>
      </c>
      <c r="D37" s="284"/>
      <c r="E37" s="21"/>
      <c r="F37" s="45"/>
      <c r="N37" s="290"/>
    </row>
    <row r="38" spans="1:14" ht="14" thickBot="1">
      <c r="A38" s="285" t="s">
        <v>65</v>
      </c>
      <c r="B38" s="286">
        <v>493.18333333333339</v>
      </c>
      <c r="C38" s="286">
        <v>431.25</v>
      </c>
      <c r="D38" s="286"/>
      <c r="E38" s="22"/>
      <c r="F38" s="45"/>
      <c r="N38" s="290"/>
    </row>
    <row r="39" spans="1:14" ht="16.5" thickTop="1">
      <c r="A39" s="36" t="s">
        <v>95</v>
      </c>
      <c r="G39" s="36" t="s">
        <v>95</v>
      </c>
      <c r="N39" s="290"/>
    </row>
  </sheetData>
  <hyperlinks>
    <hyperlink ref="R1" location="'Sommaire&amp;Méthodo'!A1" display="Retour Sommaire" xr:uid="{125EA9DE-D2DE-4414-9988-7F929E267E9D}"/>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Sommaire&amp;Méthodo</vt:lpstr>
      <vt:lpstr>Calendrier_Estim_production</vt:lpstr>
      <vt:lpstr>GC_Estim1_12_SURF_RDT_25_26</vt:lpstr>
      <vt:lpstr>Cotations_cereales</vt:lpstr>
      <vt:lpstr>Cotations_oleoproteagineux</vt:lpstr>
      <vt:lpstr>GC_Estim1_12_SURF_RDT_25_26!Estimations_des_surfaces_et_rendements_campagne_2025_2026</vt:lpstr>
      <vt:lpstr>Estimations_des_surfaces_et_rendements_campagne_2025_2026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 JUVENEL</dc:creator>
  <cp:lastModifiedBy>Virginie JUVENEL</cp:lastModifiedBy>
  <cp:revision>1</cp:revision>
  <cp:lastPrinted>2025-01-07T16:24:25Z</cp:lastPrinted>
  <dcterms:created xsi:type="dcterms:W3CDTF">2022-12-06T11:37:04Z</dcterms:created>
  <dcterms:modified xsi:type="dcterms:W3CDTF">2025-12-16T10:07:46Z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11.5606</vt:lpwstr>
  </property>
</Properties>
</file>