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2-politiques_publiques\01-soutien_agriculture\06-maec-bio\02_maec\03_prog_2023-2027\07_aap_paec_2025\dossier_candidature\"/>
    </mc:Choice>
  </mc:AlternateContent>
  <bookViews>
    <workbookView xWindow="0" yWindow="0" windowWidth="16380" windowHeight="8190" tabRatio="487" activeTab="1"/>
  </bookViews>
  <sheets>
    <sheet name="A-Identité" sheetId="1" r:id="rId1"/>
    <sheet name="B-Territoire(s)" sheetId="2" r:id="rId2"/>
    <sheet name="C-Stratégie" sheetId="3" r:id="rId3"/>
    <sheet name="D-Mesures" sheetId="4" r:id="rId4"/>
    <sheet name="F-Animation-AAP - 2025" sheetId="6" r:id="rId5"/>
    <sheet name="Synthese" sheetId="7" state="hidden" r:id="rId6"/>
    <sheet name="Referentiel" sheetId="8" state="hidden" r:id="rId7"/>
  </sheets>
  <definedNames>
    <definedName name="L_territoires">Referentiel!$L$2:$L$6</definedName>
    <definedName name="Liste_sous_enjeux">Referentiel!$N$2:$N$3</definedName>
    <definedName name="RefSousEnjeuxBiodiv">Referentiel!$O$2</definedName>
    <definedName name="RefSousEnjeuxEau">Referentiel!$O$3:$O$6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Y26" i="6" l="1"/>
  <c r="X26" i="6"/>
  <c r="W26" i="6"/>
  <c r="V26" i="6"/>
  <c r="U26" i="6"/>
  <c r="T26" i="6"/>
  <c r="S26" i="6"/>
  <c r="R26" i="6"/>
  <c r="Q26" i="6"/>
  <c r="P26" i="6"/>
  <c r="O26" i="6"/>
  <c r="N26" i="6"/>
  <c r="M26" i="6"/>
  <c r="L26" i="6"/>
  <c r="K26" i="6"/>
  <c r="J26" i="6"/>
  <c r="I26" i="6"/>
  <c r="H26" i="6"/>
  <c r="G26" i="6"/>
  <c r="F26" i="6"/>
  <c r="E26" i="6"/>
  <c r="D26" i="6"/>
  <c r="X25" i="6" l="1"/>
  <c r="W25" i="6"/>
  <c r="V25" i="6"/>
  <c r="U25" i="6"/>
  <c r="T25" i="6"/>
  <c r="S25" i="6"/>
  <c r="R25" i="6"/>
  <c r="Q25" i="6"/>
  <c r="P25" i="6"/>
  <c r="O25" i="6"/>
  <c r="N25" i="6"/>
  <c r="M25" i="6"/>
  <c r="L25" i="6"/>
  <c r="K25" i="6"/>
  <c r="J25" i="6"/>
  <c r="I25" i="6"/>
  <c r="H25" i="6"/>
  <c r="G25" i="6"/>
  <c r="F25" i="6"/>
  <c r="E25" i="6"/>
  <c r="D25" i="6"/>
  <c r="Y24" i="6"/>
  <c r="X23" i="6"/>
  <c r="W23" i="6"/>
  <c r="V23" i="6"/>
  <c r="U23" i="6"/>
  <c r="T23" i="6"/>
  <c r="S23" i="6"/>
  <c r="R23" i="6"/>
  <c r="Q23" i="6"/>
  <c r="P23" i="6"/>
  <c r="O23" i="6"/>
  <c r="N23" i="6"/>
  <c r="M23" i="6"/>
  <c r="L23" i="6"/>
  <c r="K23" i="6"/>
  <c r="J23" i="6"/>
  <c r="I23" i="6"/>
  <c r="H23" i="6"/>
  <c r="G23" i="6"/>
  <c r="F23" i="6"/>
  <c r="E23" i="6"/>
  <c r="D23" i="6"/>
  <c r="Y22" i="6"/>
  <c r="X21" i="6"/>
  <c r="W21" i="6"/>
  <c r="V21" i="6"/>
  <c r="U21" i="6"/>
  <c r="T21" i="6"/>
  <c r="S21" i="6"/>
  <c r="R21" i="6"/>
  <c r="Q21" i="6"/>
  <c r="P21" i="6"/>
  <c r="O21" i="6"/>
  <c r="N21" i="6"/>
  <c r="M21" i="6"/>
  <c r="L21" i="6"/>
  <c r="K21" i="6"/>
  <c r="J21" i="6"/>
  <c r="I21" i="6"/>
  <c r="H21" i="6"/>
  <c r="G21" i="6"/>
  <c r="F21" i="6"/>
  <c r="E21" i="6"/>
  <c r="D21" i="6"/>
  <c r="Y20" i="6"/>
  <c r="Y19" i="6"/>
  <c r="Y18" i="6"/>
  <c r="Y17" i="6"/>
  <c r="Y16" i="6"/>
  <c r="Y15" i="6"/>
  <c r="X14" i="6"/>
  <c r="W14" i="6"/>
  <c r="V14" i="6"/>
  <c r="U14" i="6"/>
  <c r="T14" i="6"/>
  <c r="S14" i="6"/>
  <c r="R14" i="6"/>
  <c r="Q14" i="6"/>
  <c r="P14" i="6"/>
  <c r="O14" i="6"/>
  <c r="N14" i="6"/>
  <c r="M14" i="6"/>
  <c r="L14" i="6"/>
  <c r="K14" i="6"/>
  <c r="J14" i="6"/>
  <c r="I14" i="6"/>
  <c r="H14" i="6"/>
  <c r="G14" i="6"/>
  <c r="F14" i="6"/>
  <c r="E14" i="6"/>
  <c r="D14" i="6"/>
  <c r="Y14" i="6" s="1"/>
  <c r="Y13" i="6"/>
  <c r="Y12" i="6"/>
  <c r="Y11" i="6"/>
  <c r="Y10" i="6"/>
  <c r="U7" i="6"/>
  <c r="Q7" i="6"/>
  <c r="M7" i="6"/>
  <c r="I7" i="6"/>
  <c r="D7" i="6"/>
  <c r="Y23" i="6" l="1"/>
  <c r="Y21" i="6"/>
  <c r="Y25" i="6"/>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I7" i="4"/>
  <c r="I8" i="4"/>
  <c r="I9" i="4"/>
  <c r="I10" i="4"/>
  <c r="I11" i="4"/>
  <c r="I12" i="4"/>
  <c r="I13" i="4"/>
  <c r="I14" i="4"/>
  <c r="I15" i="4"/>
  <c r="I16" i="4"/>
  <c r="I17" i="4"/>
  <c r="I18" i="4"/>
  <c r="I19" i="4"/>
  <c r="I20" i="4"/>
  <c r="I21" i="4"/>
  <c r="I22" i="4"/>
  <c r="I23" i="4"/>
  <c r="I24"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6" i="4"/>
  <c r="H21" i="4"/>
  <c r="J21" i="4"/>
  <c r="H22" i="4"/>
  <c r="J22" i="4"/>
  <c r="H23" i="4"/>
  <c r="J23" i="4"/>
  <c r="H24" i="4"/>
  <c r="J24" i="4"/>
  <c r="H25" i="4"/>
  <c r="I25" i="4"/>
  <c r="J25" i="4"/>
  <c r="H26" i="4"/>
  <c r="I26" i="4"/>
  <c r="J26" i="4"/>
  <c r="H27" i="4"/>
  <c r="I27" i="4"/>
  <c r="J27" i="4"/>
  <c r="H28" i="4"/>
  <c r="I28" i="4"/>
  <c r="J28" i="4"/>
  <c r="AZ3" i="7" l="1"/>
  <c r="AY3" i="7"/>
  <c r="AY4" i="7" s="1"/>
  <c r="AY5" i="7" s="1"/>
  <c r="AY6" i="7" s="1"/>
  <c r="AY7" i="7" s="1"/>
  <c r="AX3" i="7"/>
  <c r="AX4" i="7" s="1"/>
  <c r="AX5" i="7" s="1"/>
  <c r="AX6" i="7" s="1"/>
  <c r="AX7" i="7" s="1"/>
  <c r="AW3" i="7"/>
  <c r="AW4" i="7" s="1"/>
  <c r="AW5" i="7" s="1"/>
  <c r="AW6" i="7" s="1"/>
  <c r="AW7" i="7" s="1"/>
  <c r="AZ4" i="7"/>
  <c r="AZ5" i="7" s="1"/>
  <c r="AZ6" i="7" s="1"/>
  <c r="AZ7" i="7" s="1"/>
  <c r="R19" i="2" l="1"/>
  <c r="Q19" i="2"/>
  <c r="P19" i="2"/>
  <c r="O19" i="2"/>
  <c r="N19" i="2"/>
  <c r="R18" i="2"/>
  <c r="Q18" i="2"/>
  <c r="P18" i="2"/>
  <c r="O18" i="2"/>
  <c r="N18" i="2"/>
  <c r="R17" i="2"/>
  <c r="Q17" i="2"/>
  <c r="P17" i="2"/>
  <c r="O17" i="2"/>
  <c r="N17" i="2"/>
  <c r="R16" i="2"/>
  <c r="Q16" i="2"/>
  <c r="P16" i="2"/>
  <c r="O16" i="2"/>
  <c r="N16" i="2"/>
  <c r="R15" i="2"/>
  <c r="Q15" i="2"/>
  <c r="P15" i="2"/>
  <c r="O15" i="2"/>
  <c r="N15" i="2"/>
  <c r="R14" i="2"/>
  <c r="Q14" i="2"/>
  <c r="P14" i="2"/>
  <c r="O14" i="2"/>
  <c r="N14" i="2"/>
  <c r="R13" i="2"/>
  <c r="Q13" i="2"/>
  <c r="P13" i="2"/>
  <c r="O13" i="2"/>
  <c r="N13" i="2"/>
  <c r="R12" i="2"/>
  <c r="Q12" i="2"/>
  <c r="P12" i="2"/>
  <c r="O12" i="2"/>
  <c r="N12" i="2"/>
  <c r="R11" i="2"/>
  <c r="Q11" i="2"/>
  <c r="P11" i="2"/>
  <c r="O11" i="2"/>
  <c r="N11" i="2"/>
  <c r="R10" i="2"/>
  <c r="Q10" i="2"/>
  <c r="P10" i="2"/>
  <c r="O10" i="2"/>
  <c r="N10" i="2"/>
  <c r="R9" i="2"/>
  <c r="Q9" i="2"/>
  <c r="P9" i="2"/>
  <c r="O9" i="2"/>
  <c r="N9" i="2"/>
  <c r="S9" i="2" s="1"/>
  <c r="R8" i="2"/>
  <c r="Q8" i="2"/>
  <c r="P8" i="2"/>
  <c r="O8" i="2"/>
  <c r="S8" i="2" s="1"/>
  <c r="N8" i="2"/>
  <c r="R7" i="2"/>
  <c r="Q7" i="2"/>
  <c r="Q20" i="2" s="1"/>
  <c r="O6" i="7" s="1"/>
  <c r="P7" i="2"/>
  <c r="O7" i="2"/>
  <c r="N7" i="2"/>
  <c r="R20" i="2" l="1"/>
  <c r="O7" i="7" s="1"/>
  <c r="S11" i="2"/>
  <c r="S15" i="2"/>
  <c r="S19" i="2"/>
  <c r="P20" i="2"/>
  <c r="O5" i="7" s="1"/>
  <c r="N20" i="2"/>
  <c r="O3" i="7" s="1"/>
  <c r="S10" i="2"/>
  <c r="S14" i="2"/>
  <c r="S18" i="2"/>
  <c r="O20" i="2"/>
  <c r="O4" i="7" s="1"/>
  <c r="S12" i="2"/>
  <c r="S13" i="2"/>
  <c r="S16" i="2"/>
  <c r="S17" i="2"/>
  <c r="S7" i="2"/>
  <c r="L6" i="8"/>
  <c r="L5" i="8"/>
  <c r="L4" i="8"/>
  <c r="N5" i="7" s="1"/>
  <c r="L3" i="8"/>
  <c r="L2" i="8"/>
  <c r="W7" i="7"/>
  <c r="V7" i="7"/>
  <c r="R7" i="7"/>
  <c r="Q7" i="7"/>
  <c r="P7" i="7"/>
  <c r="N7" i="7"/>
  <c r="AN7" i="7" s="1"/>
  <c r="W6" i="7"/>
  <c r="V6" i="7"/>
  <c r="R6" i="7"/>
  <c r="Q6" i="7"/>
  <c r="P6" i="7"/>
  <c r="N6" i="7"/>
  <c r="AO6" i="7" s="1"/>
  <c r="W5" i="7"/>
  <c r="V5" i="7"/>
  <c r="R5" i="7"/>
  <c r="Q5" i="7"/>
  <c r="P5" i="7"/>
  <c r="W4" i="7"/>
  <c r="V4" i="7"/>
  <c r="R4" i="7"/>
  <c r="Q4" i="7"/>
  <c r="P4" i="7"/>
  <c r="N4" i="7"/>
  <c r="AO4" i="7" s="1"/>
  <c r="W3" i="7"/>
  <c r="V3" i="7"/>
  <c r="R3" i="7"/>
  <c r="Q3" i="7"/>
  <c r="P3" i="7"/>
  <c r="N3" i="7"/>
  <c r="AN3" i="7" s="1"/>
  <c r="K3" i="7"/>
  <c r="K4" i="7" s="1"/>
  <c r="K5" i="7" s="1"/>
  <c r="K6" i="7" s="1"/>
  <c r="K7" i="7" s="1"/>
  <c r="J3" i="7"/>
  <c r="J4" i="7" s="1"/>
  <c r="J5" i="7" s="1"/>
  <c r="J6" i="7" s="1"/>
  <c r="J7" i="7" s="1"/>
  <c r="I3" i="7"/>
  <c r="I4" i="7" s="1"/>
  <c r="I5" i="7" s="1"/>
  <c r="I6" i="7" s="1"/>
  <c r="I7" i="7" s="1"/>
  <c r="H3" i="7"/>
  <c r="H4" i="7" s="1"/>
  <c r="H5" i="7" s="1"/>
  <c r="H6" i="7" s="1"/>
  <c r="H7" i="7" s="1"/>
  <c r="F3" i="7"/>
  <c r="F4" i="7" s="1"/>
  <c r="F5" i="7" s="1"/>
  <c r="F6" i="7" s="1"/>
  <c r="F7" i="7" s="1"/>
  <c r="E3" i="7"/>
  <c r="E4" i="7" s="1"/>
  <c r="E5" i="7" s="1"/>
  <c r="E6" i="7" s="1"/>
  <c r="E7" i="7" s="1"/>
  <c r="A3" i="7"/>
  <c r="A4" i="7" s="1"/>
  <c r="A5" i="7" s="1"/>
  <c r="A6" i="7" s="1"/>
  <c r="A7" i="7" s="1"/>
  <c r="P36" i="4"/>
  <c r="G6" i="7" s="1"/>
  <c r="O36" i="4"/>
  <c r="N36" i="4"/>
  <c r="M36" i="4"/>
  <c r="L36" i="4"/>
  <c r="K36" i="4"/>
  <c r="J35" i="4"/>
  <c r="I35" i="4"/>
  <c r="H35" i="4"/>
  <c r="F35" i="4"/>
  <c r="E35" i="4"/>
  <c r="D35" i="4"/>
  <c r="C35" i="4"/>
  <c r="J34" i="4"/>
  <c r="I34" i="4"/>
  <c r="H34" i="4"/>
  <c r="F34" i="4"/>
  <c r="E34" i="4"/>
  <c r="D34" i="4"/>
  <c r="C34" i="4"/>
  <c r="J33" i="4"/>
  <c r="I33" i="4"/>
  <c r="H33" i="4"/>
  <c r="F33" i="4"/>
  <c r="E33" i="4"/>
  <c r="D33" i="4"/>
  <c r="C33" i="4"/>
  <c r="J32" i="4"/>
  <c r="I32" i="4"/>
  <c r="H32" i="4"/>
  <c r="F32" i="4"/>
  <c r="E32" i="4"/>
  <c r="D32" i="4"/>
  <c r="C32" i="4"/>
  <c r="J31" i="4"/>
  <c r="I31" i="4"/>
  <c r="H31" i="4"/>
  <c r="F31" i="4"/>
  <c r="E31" i="4"/>
  <c r="D31" i="4"/>
  <c r="C31" i="4"/>
  <c r="J30" i="4"/>
  <c r="I30" i="4"/>
  <c r="H30" i="4"/>
  <c r="F30" i="4"/>
  <c r="E30" i="4"/>
  <c r="D30" i="4"/>
  <c r="C30" i="4"/>
  <c r="J29" i="4"/>
  <c r="I29" i="4"/>
  <c r="H29" i="4"/>
  <c r="F29" i="4"/>
  <c r="E29" i="4"/>
  <c r="D29" i="4"/>
  <c r="C29" i="4"/>
  <c r="F28" i="4"/>
  <c r="E28" i="4"/>
  <c r="D28" i="4"/>
  <c r="C28" i="4"/>
  <c r="F21" i="4"/>
  <c r="E21" i="4"/>
  <c r="D21" i="4"/>
  <c r="C21" i="4"/>
  <c r="J20" i="4"/>
  <c r="H20" i="4"/>
  <c r="F20" i="4"/>
  <c r="E20" i="4"/>
  <c r="D20" i="4"/>
  <c r="C20" i="4"/>
  <c r="J19" i="4"/>
  <c r="H19" i="4"/>
  <c r="F19" i="4"/>
  <c r="E19" i="4"/>
  <c r="D19" i="4"/>
  <c r="C19" i="4"/>
  <c r="J18" i="4"/>
  <c r="H18" i="4"/>
  <c r="F18" i="4"/>
  <c r="E18" i="4"/>
  <c r="D18" i="4"/>
  <c r="C18" i="4"/>
  <c r="J17" i="4"/>
  <c r="H17" i="4"/>
  <c r="F17" i="4"/>
  <c r="E17" i="4"/>
  <c r="D17" i="4"/>
  <c r="C17" i="4"/>
  <c r="J16" i="4"/>
  <c r="H16" i="4"/>
  <c r="F16" i="4"/>
  <c r="E16" i="4"/>
  <c r="D16" i="4"/>
  <c r="C16" i="4"/>
  <c r="J15" i="4"/>
  <c r="H15" i="4"/>
  <c r="F15" i="4"/>
  <c r="E15" i="4"/>
  <c r="D15" i="4"/>
  <c r="C15" i="4"/>
  <c r="J14" i="4"/>
  <c r="H14" i="4"/>
  <c r="F14" i="4"/>
  <c r="E14" i="4"/>
  <c r="D14" i="4"/>
  <c r="C14" i="4"/>
  <c r="J13" i="4"/>
  <c r="H13" i="4"/>
  <c r="F13" i="4"/>
  <c r="E13" i="4"/>
  <c r="D13" i="4"/>
  <c r="C13" i="4"/>
  <c r="J12" i="4"/>
  <c r="H12" i="4"/>
  <c r="F12" i="4"/>
  <c r="E12" i="4"/>
  <c r="D12" i="4"/>
  <c r="C12" i="4"/>
  <c r="J11" i="4"/>
  <c r="H11" i="4"/>
  <c r="F11" i="4"/>
  <c r="E11" i="4"/>
  <c r="D11" i="4"/>
  <c r="C11" i="4"/>
  <c r="J10" i="4"/>
  <c r="H10" i="4"/>
  <c r="F10" i="4"/>
  <c r="E10" i="4"/>
  <c r="D10" i="4"/>
  <c r="C10" i="4"/>
  <c r="J9" i="4"/>
  <c r="H9" i="4"/>
  <c r="F9" i="4"/>
  <c r="E9" i="4"/>
  <c r="D9" i="4"/>
  <c r="C9" i="4"/>
  <c r="J8" i="4"/>
  <c r="H8" i="4"/>
  <c r="F8" i="4"/>
  <c r="E8" i="4"/>
  <c r="D8" i="4"/>
  <c r="C8" i="4"/>
  <c r="J7" i="4"/>
  <c r="H7" i="4"/>
  <c r="F7" i="4"/>
  <c r="E7" i="4"/>
  <c r="D7" i="4"/>
  <c r="C7" i="4"/>
  <c r="J6" i="4"/>
  <c r="I6" i="4"/>
  <c r="H6" i="4"/>
  <c r="F6" i="4"/>
  <c r="E6" i="4"/>
  <c r="D6" i="4"/>
  <c r="C6" i="4"/>
  <c r="F3" i="3"/>
  <c r="E3" i="3"/>
  <c r="D3" i="3"/>
  <c r="C3" i="3"/>
  <c r="B3" i="3"/>
  <c r="F2" i="3"/>
  <c r="E2" i="3"/>
  <c r="D2" i="3"/>
  <c r="C2" i="3"/>
  <c r="B2" i="3"/>
  <c r="R23" i="2"/>
  <c r="Q23" i="2"/>
  <c r="P23" i="2"/>
  <c r="O23" i="2"/>
  <c r="N23" i="2"/>
  <c r="S20" i="2" l="1"/>
  <c r="C3" i="7" s="1"/>
  <c r="C4" i="7" s="1"/>
  <c r="C5" i="7" s="1"/>
  <c r="C6" i="7" s="1"/>
  <c r="C7" i="7" s="1"/>
  <c r="AO3" i="7"/>
  <c r="AQ3" i="7" s="1"/>
  <c r="AO7" i="7"/>
  <c r="AQ7" i="7" s="1"/>
  <c r="G3" i="7"/>
  <c r="G5" i="7"/>
  <c r="G7" i="7"/>
  <c r="AU3" i="7"/>
  <c r="AU4" i="7" s="1"/>
  <c r="AU5" i="7" s="1"/>
  <c r="AU6" i="7" s="1"/>
  <c r="AU7" i="7" s="1"/>
  <c r="AV3" i="7"/>
  <c r="AV4" i="7" s="1"/>
  <c r="AV5" i="7" s="1"/>
  <c r="AV6" i="7" s="1"/>
  <c r="AV7" i="7" s="1"/>
  <c r="AO5" i="7"/>
  <c r="AN5" i="7"/>
  <c r="AT3" i="7"/>
  <c r="AT4" i="7" s="1"/>
  <c r="AT5" i="7" s="1"/>
  <c r="AT6" i="7" s="1"/>
  <c r="AT7" i="7" s="1"/>
  <c r="AN4" i="7"/>
  <c r="AQ4" i="7" s="1"/>
  <c r="AN6" i="7"/>
  <c r="AQ6" i="7" s="1"/>
  <c r="G4" i="7"/>
  <c r="AS3" i="7" l="1"/>
  <c r="AS4" i="7" s="1"/>
  <c r="AS5" i="7" s="1"/>
  <c r="AS6" i="7" s="1"/>
  <c r="AS7" i="7" s="1"/>
  <c r="AQ5" i="7"/>
</calcChain>
</file>

<file path=xl/sharedStrings.xml><?xml version="1.0" encoding="utf-8"?>
<sst xmlns="http://schemas.openxmlformats.org/spreadsheetml/2006/main" count="586" uniqueCount="315">
  <si>
    <t>A- IDENTITE</t>
  </si>
  <si>
    <t>Nom complet du PAEC :</t>
  </si>
  <si>
    <t>Codification du PAEC envisagé (format : OC_XXXX)</t>
  </si>
  <si>
    <r>
      <rPr>
        <b/>
        <sz val="11"/>
        <color rgb="FF000000"/>
        <rFont val="Calibri"/>
        <family val="2"/>
        <charset val="1"/>
      </rPr>
      <t xml:space="preserve">Nom de la structure </t>
    </r>
    <r>
      <rPr>
        <b/>
        <sz val="14"/>
        <color rgb="FF000000"/>
        <rFont val="Calibri"/>
        <family val="2"/>
        <charset val="1"/>
      </rPr>
      <t>porteuse</t>
    </r>
    <r>
      <rPr>
        <b/>
        <sz val="11"/>
        <color rgb="FF000000"/>
        <rFont val="Calibri"/>
        <family val="2"/>
        <charset val="1"/>
      </rPr>
      <t xml:space="preserve"> du projet (</t>
    </r>
    <r>
      <rPr>
        <b/>
        <sz val="14"/>
        <color rgb="FF000000"/>
        <rFont val="Calibri"/>
        <family val="2"/>
        <charset val="1"/>
      </rPr>
      <t>opérateur PAEC</t>
    </r>
    <r>
      <rPr>
        <b/>
        <sz val="11"/>
        <color rgb="FF000000"/>
        <rFont val="Calibri"/>
        <family val="2"/>
        <charset val="1"/>
      </rPr>
      <t>)</t>
    </r>
  </si>
  <si>
    <t>Nom/Prénom de la personne référente</t>
  </si>
  <si>
    <t>Téléphone de la personne référente</t>
  </si>
  <si>
    <t>Mail de la personne référente</t>
  </si>
  <si>
    <t>Nom/Prénom de la personne référente 2</t>
  </si>
  <si>
    <t>Téléphone de la personne référente 2</t>
  </si>
  <si>
    <t>Mail de la personne référente 2</t>
  </si>
  <si>
    <r>
      <rPr>
        <b/>
        <sz val="11"/>
        <color rgb="FF000000"/>
        <rFont val="Calibri"/>
        <family val="2"/>
        <charset val="1"/>
      </rPr>
      <t>Nom de la structure animatrice</t>
    </r>
    <r>
      <rPr>
        <b/>
        <sz val="14"/>
        <color rgb="FF000000"/>
        <rFont val="Calibri"/>
        <family val="2"/>
        <charset val="1"/>
      </rPr>
      <t xml:space="preserve"> partenaire N°1</t>
    </r>
  </si>
  <si>
    <r>
      <rPr>
        <b/>
        <sz val="11"/>
        <color rgb="FF000000"/>
        <rFont val="Calibri"/>
        <family val="2"/>
        <charset val="1"/>
      </rPr>
      <t>Nom de la structure animatrice</t>
    </r>
    <r>
      <rPr>
        <b/>
        <sz val="14"/>
        <color rgb="FF000000"/>
        <rFont val="Calibri"/>
        <family val="2"/>
        <charset val="1"/>
      </rPr>
      <t xml:space="preserve"> partenaire N°2</t>
    </r>
  </si>
  <si>
    <r>
      <rPr>
        <b/>
        <sz val="11"/>
        <rFont val="Calibri"/>
        <family val="2"/>
        <charset val="1"/>
      </rPr>
      <t>Nom de la structure animatrice</t>
    </r>
    <r>
      <rPr>
        <b/>
        <sz val="14"/>
        <rFont val="Calibri"/>
        <family val="2"/>
        <charset val="1"/>
      </rPr>
      <t xml:space="preserve"> partenaire N°3</t>
    </r>
  </si>
  <si>
    <r>
      <rPr>
        <b/>
        <sz val="11"/>
        <color rgb="FF000000"/>
        <rFont val="Calibri"/>
        <family val="2"/>
        <charset val="1"/>
      </rPr>
      <t>Nom de la structure animatrice</t>
    </r>
    <r>
      <rPr>
        <b/>
        <sz val="14"/>
        <color rgb="FF000000"/>
        <rFont val="Calibri"/>
        <family val="2"/>
        <charset val="1"/>
      </rPr>
      <t xml:space="preserve"> partenaire N°4</t>
    </r>
  </si>
  <si>
    <r>
      <rPr>
        <b/>
        <sz val="11"/>
        <color rgb="FF000000"/>
        <rFont val="Calibri"/>
        <family val="2"/>
        <charset val="1"/>
      </rPr>
      <t>Nom de la structure animatrice</t>
    </r>
    <r>
      <rPr>
        <b/>
        <sz val="14"/>
        <color rgb="FF000000"/>
        <rFont val="Calibri"/>
        <family val="2"/>
        <charset val="1"/>
      </rPr>
      <t xml:space="preserve"> partenaire N°5</t>
    </r>
  </si>
  <si>
    <t>Explications sur le mode de gouvernance envisagé</t>
  </si>
  <si>
    <t>B - TERRITOIRE</t>
  </si>
  <si>
    <t>Territoire 1</t>
  </si>
  <si>
    <t>Territoire 2</t>
  </si>
  <si>
    <t>Territoire 3</t>
  </si>
  <si>
    <t>Territoire 4</t>
  </si>
  <si>
    <t>Territoire 5</t>
  </si>
  <si>
    <t>Nom complet du territoire</t>
  </si>
  <si>
    <t>Codification du territoire envisagé (format : OC_XXXX)</t>
  </si>
  <si>
    <t>Périmètre envisagé (description) :</t>
  </si>
  <si>
    <t>Départements concernés</t>
  </si>
  <si>
    <t>09</t>
  </si>
  <si>
    <t>Historique du territoire</t>
  </si>
  <si>
    <t>Précisez :</t>
  </si>
  <si>
    <t xml:space="preserve">Enjeu du territoire </t>
  </si>
  <si>
    <t>Précisez l'enjeu :</t>
  </si>
  <si>
    <t>Biodiversité</t>
  </si>
  <si>
    <t>Eau</t>
  </si>
  <si>
    <r>
      <rPr>
        <b/>
        <sz val="10"/>
        <color rgb="FF000000"/>
        <rFont val="Calibri"/>
        <family val="2"/>
        <charset val="1"/>
      </rPr>
      <t xml:space="preserve">Précisez le sous-enjeux
</t>
    </r>
    <r>
      <rPr>
        <sz val="10"/>
        <color rgb="FF000000"/>
        <rFont val="Calibri"/>
        <family val="2"/>
        <charset val="1"/>
      </rPr>
      <t>(zonage de ratachement)</t>
    </r>
  </si>
  <si>
    <t>Natura 2000</t>
  </si>
  <si>
    <t>Bassin versant AE RMC - zonage quantitatif</t>
  </si>
  <si>
    <t>Bassin versant AE AG</t>
  </si>
  <si>
    <t xml:space="preserve">Pour les territoires enjeu biodiversité Natura 2000 : </t>
  </si>
  <si>
    <t xml:space="preserve">Code(s) du/des sites concernés : </t>
  </si>
  <si>
    <t>Etat et date de validation du Docob :</t>
  </si>
  <si>
    <t xml:space="preserve">Opérateur du Docob : </t>
  </si>
  <si>
    <t>Animateur du Docob :</t>
  </si>
  <si>
    <t>Pour les territoires enjeu EAU :</t>
  </si>
  <si>
    <t xml:space="preserve">Nom de la démarche territoriale </t>
  </si>
  <si>
    <t>Date de validation et durée</t>
  </si>
  <si>
    <t>Animateur :</t>
  </si>
  <si>
    <t>Diagnostic synthétique du territoire</t>
  </si>
  <si>
    <t>C - STRATEGIE</t>
  </si>
  <si>
    <t>D - MESURES</t>
  </si>
  <si>
    <t>Liste des meures envisagées et budget prévisionnel :</t>
  </si>
  <si>
    <t>Ouverture possible dans les différents types de zonages</t>
  </si>
  <si>
    <t>Code territoire</t>
  </si>
  <si>
    <t>Code mesure MAEC</t>
  </si>
  <si>
    <t>Libellé mesure MAEC</t>
  </si>
  <si>
    <t xml:space="preserve">Type de mesure </t>
  </si>
  <si>
    <t xml:space="preserve">Surfaces éligibles </t>
  </si>
  <si>
    <t xml:space="preserve"> Montants unitaires
€/ha </t>
  </si>
  <si>
    <t>Enjeu EAU : 
Bassin AE AG</t>
  </si>
  <si>
    <t>Enjeu EAU : Bassin AE RMC - Zonage quantitatif</t>
  </si>
  <si>
    <t>Enjeu EAU : Bassin AE RMC - Zonage qualitatif</t>
  </si>
  <si>
    <t>Enjeu BIODIVERSITE : NATURA 2000</t>
  </si>
  <si>
    <t>Nombre de contrats visés (nombre d'exploitations)</t>
  </si>
  <si>
    <t>Surfaces ou quantité contractualisée visée (ha, ml ou nbre d'unité)</t>
  </si>
  <si>
    <r>
      <rPr>
        <b/>
        <sz val="11"/>
        <color rgb="FF000000"/>
        <rFont val="Calibri"/>
        <family val="2"/>
        <charset val="1"/>
      </rPr>
      <t xml:space="preserve">Montant total prévisionnel des contrats
</t>
    </r>
    <r>
      <rPr>
        <sz val="11"/>
        <color rgb="FF000000"/>
        <rFont val="Calibri"/>
        <family val="2"/>
        <charset val="1"/>
      </rPr>
      <t>(pour les 5 années d'engagement)</t>
    </r>
  </si>
  <si>
    <t>Surfaces contractualisée visée (ha)</t>
  </si>
  <si>
    <t>EAU2</t>
  </si>
  <si>
    <t>PHY2</t>
  </si>
  <si>
    <t>PHY6</t>
  </si>
  <si>
    <t>IAE1</t>
  </si>
  <si>
    <t>VIT1</t>
  </si>
  <si>
    <t>ESP1</t>
  </si>
  <si>
    <t>ESP2</t>
  </si>
  <si>
    <t>ESP3</t>
  </si>
  <si>
    <t>MHU1</t>
  </si>
  <si>
    <t>MHU2</t>
  </si>
  <si>
    <t>MHU3</t>
  </si>
  <si>
    <t>OUV1</t>
  </si>
  <si>
    <t>OUV2</t>
  </si>
  <si>
    <t>PRA1</t>
  </si>
  <si>
    <t>TOTAL</t>
  </si>
  <si>
    <t>F - ANIMATION</t>
  </si>
  <si>
    <t>PHASE</t>
  </si>
  <si>
    <t>ACTIONS</t>
  </si>
  <si>
    <t>Nombre actions prévisionnel</t>
  </si>
  <si>
    <t>Structure animatrice 1 :</t>
  </si>
  <si>
    <t>Structure animatrice 2 :</t>
  </si>
  <si>
    <t>Structure animatrice 3 :</t>
  </si>
  <si>
    <t>Structure animatrice 4 :</t>
  </si>
  <si>
    <t>Structure animatrice 5 :</t>
  </si>
  <si>
    <t>Coût total prévisionnel (en €)</t>
  </si>
  <si>
    <t>Prestations de service</t>
  </si>
  <si>
    <t>Frais de personnel</t>
  </si>
  <si>
    <t>Frais de déplacement</t>
  </si>
  <si>
    <t>Coûts indirects</t>
  </si>
  <si>
    <t>Coût prévisionnel devisé (€)</t>
  </si>
  <si>
    <t>Nbre de jours prévisionnel</t>
  </si>
  <si>
    <t>Coût prévisionnel (en €)</t>
  </si>
  <si>
    <t>Coût  prévisionnel (en €)</t>
  </si>
  <si>
    <t>ELABORATION DU PAEC</t>
  </si>
  <si>
    <t>Concertation et gouvernance</t>
  </si>
  <si>
    <t>Rédaction du PAEC</t>
  </si>
  <si>
    <t xml:space="preserve">Cartographie du périmètre des territoires </t>
  </si>
  <si>
    <t>Réunion collective des agriculteurs</t>
  </si>
  <si>
    <t>Réunion individuelle avec agriculteurs</t>
  </si>
  <si>
    <t>Communication auprès des agriculteurs (presse, internet…)</t>
  </si>
  <si>
    <t>Réunion du comité de pilotage du PAEC</t>
  </si>
  <si>
    <t>Rédaction des notices de territoire et de mesures</t>
  </si>
  <si>
    <t>Diagnostics d'exploitation</t>
  </si>
  <si>
    <t>FORMATION</t>
  </si>
  <si>
    <t>Formation collective</t>
  </si>
  <si>
    <t>TOTAL GENERAL</t>
  </si>
  <si>
    <t>PAEC</t>
  </si>
  <si>
    <t>Territoire</t>
  </si>
  <si>
    <t>Notation post comités départementaux</t>
  </si>
  <si>
    <t>Montants (5 ans) demandés</t>
  </si>
  <si>
    <t>Commentaires financement</t>
  </si>
  <si>
    <t>acronyme PAEC</t>
  </si>
  <si>
    <t>DEPT porteur</t>
  </si>
  <si>
    <t>DEPTS concernés</t>
  </si>
  <si>
    <t>AAP
(aaaa)</t>
  </si>
  <si>
    <t>Opérateur</t>
  </si>
  <si>
    <t>Intitulé du PAEC</t>
  </si>
  <si>
    <t>Durée PAEC (années)</t>
  </si>
  <si>
    <t>Coordonnées opérateur/ NOM :
(réf. technique)</t>
  </si>
  <si>
    <t>Coordonnées opérateur/mail :
(réf. technique)</t>
  </si>
  <si>
    <t>Coordonnées opérateur/tél :
(réf. technique)</t>
  </si>
  <si>
    <t>Partenaire(s)</t>
  </si>
  <si>
    <t>Date dépôt PAEC complet</t>
  </si>
  <si>
    <t>Code territoire (OC_XXXX)</t>
  </si>
  <si>
    <t>Libellé territoire</t>
  </si>
  <si>
    <t>Enjeu</t>
  </si>
  <si>
    <t>Sous enjeu(x) technique</t>
  </si>
  <si>
    <t>Sous enjeu(x) budgétaire</t>
  </si>
  <si>
    <t>Précision(s)</t>
  </si>
  <si>
    <t>Détail enjeu(x)</t>
  </si>
  <si>
    <t>Code du site Natura 2000</t>
  </si>
  <si>
    <t>Démarche territoriale EAU associée (AAC…)</t>
  </si>
  <si>
    <t>Commentaires
Territoire</t>
  </si>
  <si>
    <t>Catégorie arbitrée</t>
  </si>
  <si>
    <t>Note globale/aritm. (grilles NAR)</t>
  </si>
  <si>
    <t>1-Equipe projet et gouvernance</t>
  </si>
  <si>
    <t>2-Bilan des actions précédentes</t>
  </si>
  <si>
    <t>3-Moyen mis en œuvre pour l’animation</t>
  </si>
  <si>
    <t>4-Sélectivité et prospectives du PAEC</t>
  </si>
  <si>
    <t>5-Diagnostic de territoire et choix du périmètre</t>
  </si>
  <si>
    <t>6-Choix des mesures et budget associé</t>
  </si>
  <si>
    <t>pond-1</t>
  </si>
  <si>
    <t>pond-2</t>
  </si>
  <si>
    <t>pond-3</t>
  </si>
  <si>
    <t>pond-4</t>
  </si>
  <si>
    <t>pond-5</t>
  </si>
  <si>
    <t>pond-6</t>
  </si>
  <si>
    <t>somme pond</t>
  </si>
  <si>
    <t>Montant
(5 ans)
 2024</t>
  </si>
  <si>
    <t>Montant
(5 ans)
2025</t>
  </si>
  <si>
    <t>Montant
(5 ans)
2026</t>
  </si>
  <si>
    <t>Montant total 2023-2025 calculé</t>
  </si>
  <si>
    <t>Code mesure (MMMM)</t>
  </si>
  <si>
    <t>Mesures 
(outils de gestion)</t>
  </si>
  <si>
    <t xml:space="preserve"> Montants unitaires
€/ha </t>
  </si>
  <si>
    <t>ENJEU 1 : EAU</t>
  </si>
  <si>
    <t>ENJEU 2 :
BIODIVERSITE</t>
  </si>
  <si>
    <t>Codes territoire</t>
  </si>
  <si>
    <t>Enjeux</t>
  </si>
  <si>
    <t>Sous-enjeux</t>
  </si>
  <si>
    <t>Bassin AE AG</t>
  </si>
  <si>
    <t>Bassin AE RMC</t>
  </si>
  <si>
    <t>Bassin AE LB</t>
  </si>
  <si>
    <t>-</t>
  </si>
  <si>
    <t>Zonage quantitatif</t>
  </si>
  <si>
    <t>Zonage qualitatif</t>
  </si>
  <si>
    <t>ZIGC</t>
  </si>
  <si>
    <t>MAEC Eau - Grandes cultures 1 adaptée aux zones intermédiaires</t>
  </si>
  <si>
    <t>Système</t>
  </si>
  <si>
    <t>Terres arables</t>
  </si>
  <si>
    <t>Bassin versant AE RMC - zonage qualitatif</t>
  </si>
  <si>
    <t>EAU1</t>
  </si>
  <si>
    <t>MAEC Eau - Gestion quantitative - Grandes cultures 2</t>
  </si>
  <si>
    <t>Oui</t>
  </si>
  <si>
    <t>MAEC Eau - Gestion quantitative - Couverture - Grandes cultures 3</t>
  </si>
  <si>
    <t>Bassin versant AE LB</t>
  </si>
  <si>
    <t>ZIPE</t>
  </si>
  <si>
    <t>MAEC Eau - Polyculture-élevage adaptée aux zones intermédiaires</t>
  </si>
  <si>
    <t>PHY1</t>
  </si>
  <si>
    <t>MAEC Eau - Herbicides - Grandes cultures 1</t>
  </si>
  <si>
    <t>MAEC Eau - Herbicides - Grandes cultures 2</t>
  </si>
  <si>
    <t>PHY3</t>
  </si>
  <si>
    <t>MAEC Eau - Herbicides - Grandes cultures 3</t>
  </si>
  <si>
    <t>PHY4</t>
  </si>
  <si>
    <t>MAEC Eau - Pesticides - Grandes cultures 1</t>
  </si>
  <si>
    <t>PHY5</t>
  </si>
  <si>
    <t>MAEC Eau - Pesticides - Grandes cultures 2</t>
  </si>
  <si>
    <t>MAEC Eau - Pesticides - Grandes cultures 3</t>
  </si>
  <si>
    <t>PHY7</t>
  </si>
  <si>
    <t>MAEC Eau - Pesticides - Gestion quantitative - Grandes cultures 1</t>
  </si>
  <si>
    <t>PHY8</t>
  </si>
  <si>
    <t>MAEC Eau - Pesticides - Gestion quantitative - Grandes cultures 2</t>
  </si>
  <si>
    <t>PHY9</t>
  </si>
  <si>
    <t>MAEC Eau - Pesticides - Gestion quantitative - Grandes cultures 3</t>
  </si>
  <si>
    <t>FER1</t>
  </si>
  <si>
    <t>MAEC Eau - Gestion de la fertilisation - Grandes cultures 1</t>
  </si>
  <si>
    <t>FER2</t>
  </si>
  <si>
    <t>MAEC Eau - Gestion de la fertilisation - Grandes cultures 2</t>
  </si>
  <si>
    <t>FER3</t>
  </si>
  <si>
    <t>MAEC Eau - Gestion de la fertilisation - Couverture - Herbicides - Grandes cultures 1</t>
  </si>
  <si>
    <t>FER4</t>
  </si>
  <si>
    <t>MAEC Eau - Gestion de la fertilisation - Couverture - Herbicides - Grandes cultures 2</t>
  </si>
  <si>
    <t>FER5</t>
  </si>
  <si>
    <t>MAEC Eau - Gestion de la fertilisation - Couverture - Herbicides - Grandes cultures 3</t>
  </si>
  <si>
    <t>FER6</t>
  </si>
  <si>
    <t>MAEC Eau - Gestion de la fertilisation - Couverture - Pesticides</t>
  </si>
  <si>
    <t>COV1</t>
  </si>
  <si>
    <t>MAEC Eau - Couverture - Herbicides - Grandes cultures 1</t>
  </si>
  <si>
    <t>COV2</t>
  </si>
  <si>
    <t>MAEC Eau - Couverture - Herbicides - Grandes cultures 2</t>
  </si>
  <si>
    <t>COV3</t>
  </si>
  <si>
    <t>MAEC Eau - Couverture - Herbicides - Grandes cultures 3</t>
  </si>
  <si>
    <t>COV4</t>
  </si>
  <si>
    <t>MAEC Eau - Couverture - Pesticides - Grandes cultures 1</t>
  </si>
  <si>
    <t>COV5</t>
  </si>
  <si>
    <t>MAEC Eau - Couverture - Pesticides - Grandes cultures 2</t>
  </si>
  <si>
    <t>COV6</t>
  </si>
  <si>
    <t>MAEC Eau - Couverture - Pesticides - Grandes cultures 3</t>
  </si>
  <si>
    <t>MAEC Eau - Viticulture - Lutte biologique - Herbicides</t>
  </si>
  <si>
    <t>Viticulture</t>
  </si>
  <si>
    <t>VIT2</t>
  </si>
  <si>
    <t xml:space="preserve">MAEC Eau - Viticulture - Gestion quantitative  </t>
  </si>
  <si>
    <t>VIT3</t>
  </si>
  <si>
    <t>MAEC Eau - Viticulture - Gestion quantitative - Lutte biologique - Herbicides</t>
  </si>
  <si>
    <t>ARB1</t>
  </si>
  <si>
    <t xml:space="preserve">MAEC Eau - Arboriculture - Lutte biologique - Herbicides </t>
  </si>
  <si>
    <t>Arboriculture</t>
  </si>
  <si>
    <t>ARB2</t>
  </si>
  <si>
    <t xml:space="preserve">MAEC Eau - Arboriculture - Gestion quantitative  </t>
  </si>
  <si>
    <t>ARB3</t>
  </si>
  <si>
    <t>MAEC Eau - Arboriculture - Gestion quantitative - Lutte biologique - Herbicides</t>
  </si>
  <si>
    <t>SDC1</t>
  </si>
  <si>
    <t>MAEC Sol - Semis direct 1</t>
  </si>
  <si>
    <t xml:space="preserve">Terres arables </t>
  </si>
  <si>
    <t>SDC2</t>
  </si>
  <si>
    <t>MAEC Sol - Semis direct 2</t>
  </si>
  <si>
    <t>HBV1</t>
  </si>
  <si>
    <t>MAEC Climat - Bien-être animal - Autonomie fourragère - Elevages d'herbivores 1</t>
  </si>
  <si>
    <t>Terres arables, prairies permanentes</t>
  </si>
  <si>
    <t>HBV2</t>
  </si>
  <si>
    <t>MAEC Climat - Bien-être animal - Autonomie fourragère - Elevages d'herbivores 2</t>
  </si>
  <si>
    <t>HBV3</t>
  </si>
  <si>
    <t>MAEC Climat - Bien-être animal - Autonomie fourragère - Elevages d'herbivores 3</t>
  </si>
  <si>
    <t>MONO</t>
  </si>
  <si>
    <t>Localisée</t>
  </si>
  <si>
    <t xml:space="preserve">Parcs extérieurs </t>
  </si>
  <si>
    <t>RIZ1</t>
  </si>
  <si>
    <t>MAEC Biodiversité - Gestion des rizières - Faux-semis mécanique</t>
  </si>
  <si>
    <t>Riz et cultures en rotation</t>
  </si>
  <si>
    <t>RIZ2</t>
  </si>
  <si>
    <t>MAEC Biodiversité - Gestion des rizières - Semis à sec ou repiquage</t>
  </si>
  <si>
    <t>ROSE</t>
  </si>
  <si>
    <t>MAEC Biodiversité - Gestion des roselières</t>
  </si>
  <si>
    <t>Roselières</t>
  </si>
  <si>
    <t>MAEC Biodiversité - Préservation des milieux humides</t>
  </si>
  <si>
    <t>Prairies permanentes</t>
  </si>
  <si>
    <t>MAEC Biodiversité - Préservation des milieux humides - Amélioration de la gestion par le pâturage</t>
  </si>
  <si>
    <t>MAEC Biodiversité - Préservation des milieux humides - Gestion des espèces exotiques envahissantes</t>
  </si>
  <si>
    <t>MHU4</t>
  </si>
  <si>
    <t>MAEC Biodiversité - Préservation des milieux humides - Maintien en eau des zones basses de prairies</t>
  </si>
  <si>
    <t xml:space="preserve">MAEC Biodiversité - Surfaces herbagères et pastorales </t>
  </si>
  <si>
    <t>PRA2</t>
  </si>
  <si>
    <t>MAEC Biodiversité - Systèmes herbagers et pastoraux</t>
  </si>
  <si>
    <t>PRA3</t>
  </si>
  <si>
    <t>MAEC Biodiversité - Amélioration de la gestion des surfaces herbagères et pastorales par le pâturage</t>
  </si>
  <si>
    <t>IRG1</t>
  </si>
  <si>
    <t>MAEC Biodiversité - Maintien de l'irrigation gravitaire traditionnelle</t>
  </si>
  <si>
    <t>IRG2</t>
  </si>
  <si>
    <t>MAEC Biodiversité - Maintien de l'irrigation gravitaire traditionnelle - Ajustement de la pression de pâturage</t>
  </si>
  <si>
    <t>CIFF</t>
  </si>
  <si>
    <t>MAEC Biodiversité - Création de couverts d'intérêt faunistique et floristique favorables aux pollinisateurs et aux oiseaux communs des milieux agricoles</t>
  </si>
  <si>
    <t>Terres arables, Cultures pérennes</t>
  </si>
  <si>
    <t>CPRA</t>
  </si>
  <si>
    <t>MAEC Biodiversité - Création de prairies</t>
  </si>
  <si>
    <t>Prairies temporaires</t>
  </si>
  <si>
    <t>MAEC Biodiversité - Protection des espèces 1</t>
  </si>
  <si>
    <t>Prairies permanentes ou temporaires</t>
  </si>
  <si>
    <t>MAEC Biodiversité - Protection des espèces 2</t>
  </si>
  <si>
    <t>MAEC Biodiversité - Protection des espèces 3</t>
  </si>
  <si>
    <t>ESP4</t>
  </si>
  <si>
    <t>MAEC Biodiversité - Protection des espèces 4</t>
  </si>
  <si>
    <t>MAEC Biodiversité - Maintien de l'ouverture des milieux</t>
  </si>
  <si>
    <t>MAEC Biodiversité - Maintien de l'ouverture des milieux - amélioration de la gestion par le pâturage</t>
  </si>
  <si>
    <t>MAEC Biodiversité - Ligneux</t>
  </si>
  <si>
    <t>Eléments ligneux</t>
  </si>
  <si>
    <t>IAE2</t>
  </si>
  <si>
    <t>MAEC Biodiversité - Mares</t>
  </si>
  <si>
    <t>Mares</t>
  </si>
  <si>
    <t>IAE3</t>
  </si>
  <si>
    <t>MAEC Biodiversité - Fossés</t>
  </si>
  <si>
    <t>Fossés</t>
  </si>
  <si>
    <t>Date dépôt AMI</t>
  </si>
  <si>
    <t>Budget Animation 2024</t>
  </si>
  <si>
    <t>Budget Animation 2025</t>
  </si>
  <si>
    <t>ELABORATION</t>
  </si>
  <si>
    <t>ANIMATION</t>
  </si>
  <si>
    <t>DIAGNOSTICS</t>
  </si>
  <si>
    <t>Changements de pratiques attendus ou maintien de pratiques favorables visés pour répondre aux problématiques environnementales et aux enjeux du PAEC</t>
  </si>
  <si>
    <t>Objectif de contractualisation  - Campagne 2024</t>
  </si>
  <si>
    <t>Objectif de contractualisation  - Campagne 2025</t>
  </si>
  <si>
    <t>Diagnostic agroenvironnemental du territoire (comprenant le cas échéant, le bilan des actions précédentes)</t>
  </si>
  <si>
    <t>Montant des coûts prévisionnels campagne 2025 :</t>
  </si>
  <si>
    <t>Précision sur les coûts éligibles :</t>
  </si>
  <si>
    <t>La sous-traitance d'une action à un prestataire est éligible lorsque l'opérateur et ses partenaires éventuels ne disposent pas des compétences ou de la capacité interne pour la réaliser. Le coût prévisionnel correspond au montant prévisionnel du ou des devis qui sera présenté dans le cadre de la demande d'aide à déposer auprès du financeur (cf. modalités des financeurs ). Le coût de la prestation sera supporté par l'opérateur/chef de de file</t>
  </si>
  <si>
    <t>Les frais de personnels correspondent aux dépenses directes des personnels techniques et administratifs de l'opérateur ou de ses partenaires mobilisés sur l'action. Ils sont éligibles selon les modalités des financeurs.</t>
  </si>
  <si>
    <t>Les frais de mission et les coûts indirects sont éligibles selon les modalités de financeurs</t>
  </si>
  <si>
    <r>
      <t xml:space="preserve">Tansmettre la cartographie du (des) territoire(s) sous format  SIG
</t>
    </r>
    <r>
      <rPr>
        <b/>
        <u/>
        <sz val="10"/>
        <color rgb="FF000000"/>
        <rFont val="Calibri"/>
        <family val="2"/>
        <charset val="1"/>
      </rPr>
      <t>Format attendu : cf. § 1.4 de l'appel à projets</t>
    </r>
  </si>
  <si>
    <t>Bilans et suivi</t>
  </si>
  <si>
    <t>Avez-vous fait une demande d'aide pour l'animation du PAEC à travers le dispositif Natura 2000 ?</t>
  </si>
  <si>
    <t>Le cas échéant, préciser  le montant animation déjà demandé sur le dispositif d'aide Animation N2000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</si>
</sst>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quot; €&quot;_-;\-* #,##0.00&quot; €&quot;_-;_-* \-??&quot; €&quot;_-;_-@_-"/>
    <numFmt numFmtId="165" formatCode="_-* #,##0.00_-;\-* #,##0.00_-;_-* \-??_-;_-@_-"/>
    <numFmt numFmtId="166" formatCode="0\ %"/>
    <numFmt numFmtId="167" formatCode="_-* #,##0&quot; €&quot;_-;\-* #,##0&quot; €&quot;_-;_-* &quot;- €&quot;_-;_-@_-"/>
    <numFmt numFmtId="168" formatCode="0.0"/>
    <numFmt numFmtId="169" formatCode="#,##0&quot; €&quot;"/>
    <numFmt numFmtId="170" formatCode="_-* #,##0_-;\-* #,##0_-;_-* \-??_-;_-@_-"/>
    <numFmt numFmtId="171" formatCode="#,##0.00\ &quot;€&quot;"/>
  </numFmts>
  <fonts count="30" x14ac:knownFonts="1">
    <font>
      <sz val="11"/>
      <color rgb="FF000000"/>
      <name val="Calibri"/>
      <family val="2"/>
      <charset val="1"/>
    </font>
    <font>
      <b/>
      <sz val="14"/>
      <color rgb="FFFFFFFF"/>
      <name val="Calibri"/>
      <family val="2"/>
      <charset val="1"/>
    </font>
    <font>
      <b/>
      <sz val="11"/>
      <color rgb="FF000000"/>
      <name val="Calibri"/>
      <family val="2"/>
      <charset val="1"/>
    </font>
    <font>
      <b/>
      <sz val="14"/>
      <color rgb="FF000000"/>
      <name val="Calibri"/>
      <family val="2"/>
      <charset val="1"/>
    </font>
    <font>
      <u/>
      <sz val="11"/>
      <color rgb="FF0563C1"/>
      <name val="Calibri"/>
      <family val="2"/>
      <charset val="1"/>
    </font>
    <font>
      <b/>
      <sz val="11"/>
      <name val="Calibri"/>
      <family val="2"/>
      <charset val="1"/>
    </font>
    <font>
      <b/>
      <sz val="14"/>
      <name val="Calibri"/>
      <family val="2"/>
      <charset val="1"/>
    </font>
    <font>
      <b/>
      <sz val="11"/>
      <color rgb="FFFFFFFF"/>
      <name val="Calibri"/>
      <family val="2"/>
      <charset val="1"/>
    </font>
    <font>
      <b/>
      <sz val="10"/>
      <color rgb="FF000000"/>
      <name val="Calibri"/>
      <family val="2"/>
      <charset val="1"/>
    </font>
    <font>
      <sz val="10"/>
      <color rgb="FF000000"/>
      <name val="Calibri"/>
      <family val="2"/>
      <charset val="1"/>
    </font>
    <font>
      <b/>
      <u/>
      <sz val="10"/>
      <color rgb="FFFF0000"/>
      <name val="Calibri"/>
      <family val="2"/>
      <charset val="1"/>
    </font>
    <font>
      <b/>
      <u/>
      <sz val="10"/>
      <color rgb="FF000000"/>
      <name val="Calibri"/>
      <family val="2"/>
      <charset val="1"/>
    </font>
    <font>
      <b/>
      <sz val="10"/>
      <name val="Calibri"/>
      <family val="2"/>
      <charset val="1"/>
    </font>
    <font>
      <sz val="11"/>
      <color rgb="FFD9D9D9"/>
      <name val="Calibri"/>
      <family val="2"/>
      <charset val="1"/>
    </font>
    <font>
      <sz val="10"/>
      <name val="Calibri"/>
      <family val="2"/>
      <charset val="1"/>
    </font>
    <font>
      <b/>
      <sz val="12"/>
      <color rgb="FF000000"/>
      <name val="Calibri"/>
      <family val="2"/>
      <charset val="1"/>
    </font>
    <font>
      <sz val="11"/>
      <color rgb="FFA6A6A6"/>
      <name val="Calibri"/>
      <family val="2"/>
      <charset val="1"/>
    </font>
    <font>
      <sz val="10"/>
      <color rgb="FFFF0000"/>
      <name val="Calibri"/>
      <family val="2"/>
      <charset val="1"/>
    </font>
    <font>
      <b/>
      <sz val="12"/>
      <name val="Calibri"/>
      <family val="2"/>
      <charset val="1"/>
    </font>
    <font>
      <b/>
      <i/>
      <sz val="10"/>
      <name val="Calibri"/>
      <family val="2"/>
      <charset val="1"/>
    </font>
    <font>
      <sz val="10"/>
      <color rgb="FF0070C0"/>
      <name val="Calibri"/>
      <family val="2"/>
      <charset val="1"/>
    </font>
    <font>
      <b/>
      <sz val="10"/>
      <color rgb="FF333333"/>
      <name val="Calibri"/>
      <family val="2"/>
      <charset val="1"/>
    </font>
    <font>
      <b/>
      <sz val="12"/>
      <color rgb="FFFFFFFF"/>
      <name val="Calibri"/>
      <family val="2"/>
      <charset val="1"/>
    </font>
    <font>
      <b/>
      <sz val="10"/>
      <color rgb="FF000000"/>
      <name val="Marianne"/>
      <family val="3"/>
      <charset val="1"/>
    </font>
    <font>
      <sz val="12"/>
      <name val="Calibri"/>
      <family val="2"/>
      <charset val="1"/>
    </font>
    <font>
      <sz val="12"/>
      <color rgb="FFCE181E"/>
      <name val="Calibri"/>
      <family val="2"/>
      <charset val="1"/>
    </font>
    <font>
      <sz val="11"/>
      <color rgb="FF000000"/>
      <name val="Calibri"/>
      <family val="2"/>
      <charset val="1"/>
    </font>
    <font>
      <sz val="11"/>
      <color theme="0" tint="-0.14999847407452621"/>
      <name val="Calibri"/>
      <family val="2"/>
      <charset val="1"/>
    </font>
    <font>
      <b/>
      <sz val="10"/>
      <color rgb="FF000000"/>
      <name val="Calibri"/>
      <family val="2"/>
    </font>
    <font>
      <b/>
      <u/>
      <sz val="10"/>
      <color rgb="FF000000"/>
      <name val="Calibri"/>
      <family val="2"/>
    </font>
  </fonts>
  <fills count="35">
    <fill>
      <patternFill patternType="none"/>
    </fill>
    <fill>
      <patternFill patternType="gray125"/>
    </fill>
    <fill>
      <patternFill patternType="solid">
        <fgColor rgb="FF44546A"/>
        <bgColor rgb="FF333399"/>
      </patternFill>
    </fill>
    <fill>
      <patternFill patternType="solid">
        <fgColor rgb="FFF2F2F2"/>
        <bgColor rgb="FFEDEDED"/>
      </patternFill>
    </fill>
    <fill>
      <patternFill patternType="solid">
        <fgColor rgb="FFD6DCE5"/>
        <bgColor rgb="FFD9D9D9"/>
      </patternFill>
    </fill>
    <fill>
      <patternFill patternType="solid">
        <fgColor rgb="FFDEEBF7"/>
        <bgColor rgb="FFDDEBF7"/>
      </patternFill>
    </fill>
    <fill>
      <patternFill patternType="solid">
        <fgColor rgb="FFFBE5D6"/>
        <bgColor rgb="FFFFF2CC"/>
      </patternFill>
    </fill>
    <fill>
      <patternFill patternType="solid">
        <fgColor rgb="FFEDEDED"/>
        <bgColor rgb="FFF2F2F2"/>
      </patternFill>
    </fill>
    <fill>
      <patternFill patternType="solid">
        <fgColor rgb="FFFFF2CC"/>
        <bgColor rgb="FFFBE5D6"/>
      </patternFill>
    </fill>
    <fill>
      <patternFill patternType="solid">
        <fgColor rgb="FFDAE3F3"/>
        <bgColor rgb="FFDDEBF7"/>
      </patternFill>
    </fill>
    <fill>
      <patternFill patternType="solid">
        <fgColor rgb="FFE2F0D9"/>
        <bgColor rgb="FFE7E6E6"/>
      </patternFill>
    </fill>
    <fill>
      <patternFill patternType="solid">
        <fgColor rgb="FF5B9BD5"/>
        <bgColor rgb="FF2E75B6"/>
      </patternFill>
    </fill>
    <fill>
      <patternFill patternType="solid">
        <fgColor rgb="FFD9D9D9"/>
        <bgColor rgb="FFD6DCE5"/>
      </patternFill>
    </fill>
    <fill>
      <patternFill patternType="solid">
        <fgColor rgb="FFFFFFFF"/>
        <bgColor rgb="FFF2F2F2"/>
      </patternFill>
    </fill>
    <fill>
      <patternFill patternType="solid">
        <fgColor rgb="FFED7D31"/>
        <bgColor rgb="FFC55A11"/>
      </patternFill>
    </fill>
    <fill>
      <patternFill patternType="solid">
        <fgColor rgb="FFD0CECE"/>
        <bgColor rgb="FFD9D9D9"/>
      </patternFill>
    </fill>
    <fill>
      <patternFill patternType="solid">
        <fgColor rgb="FFA5A5A5"/>
        <bgColor rgb="FFA6A6A6"/>
      </patternFill>
    </fill>
    <fill>
      <patternFill patternType="solid">
        <fgColor rgb="FFE7E6E6"/>
        <bgColor rgb="FFEDEDED"/>
      </patternFill>
    </fill>
    <fill>
      <patternFill patternType="solid">
        <fgColor rgb="FFC5E0B4"/>
        <bgColor rgb="FFD9D9D9"/>
      </patternFill>
    </fill>
    <fill>
      <patternFill patternType="solid">
        <fgColor rgb="FFFFC000"/>
        <bgColor rgb="FFFFD966"/>
      </patternFill>
    </fill>
    <fill>
      <patternFill patternType="solid">
        <fgColor rgb="FFFFD966"/>
        <bgColor rgb="FFFFE699"/>
      </patternFill>
    </fill>
    <fill>
      <patternFill patternType="solid">
        <fgColor rgb="FFC0C0C0"/>
        <bgColor rgb="FFB6B6B6"/>
      </patternFill>
    </fill>
    <fill>
      <patternFill patternType="solid">
        <fgColor rgb="FFB6B6B6"/>
        <bgColor rgb="FFC0C0C0"/>
      </patternFill>
    </fill>
    <fill>
      <patternFill patternType="solid">
        <fgColor rgb="FFD4EA6B"/>
        <bgColor rgb="FFC5E0B4"/>
      </patternFill>
    </fill>
    <fill>
      <patternFill patternType="solid">
        <fgColor rgb="FFB4C7DC"/>
        <bgColor rgb="FFC0C0C0"/>
      </patternFill>
    </fill>
    <fill>
      <patternFill patternType="solid">
        <fgColor rgb="FF2E75B6"/>
        <bgColor rgb="FF0070C0"/>
      </patternFill>
    </fill>
    <fill>
      <patternFill patternType="solid">
        <fgColor rgb="FF00B050"/>
        <bgColor rgb="FF008080"/>
      </patternFill>
    </fill>
    <fill>
      <patternFill patternType="solid">
        <fgColor rgb="FFDDEBF7"/>
        <bgColor rgb="FFDEEBF7"/>
      </patternFill>
    </fill>
    <fill>
      <patternFill patternType="solid">
        <fgColor rgb="FFF4B183"/>
        <bgColor rgb="FFFFD966"/>
      </patternFill>
    </fill>
    <fill>
      <patternFill patternType="solid">
        <fgColor rgb="FFFFE699"/>
        <bgColor rgb="FFFFF2CC"/>
      </patternFill>
    </fill>
    <fill>
      <patternFill patternType="solid">
        <fgColor theme="0" tint="-0.14999847407452621"/>
        <bgColor indexed="64"/>
      </patternFill>
    </fill>
    <fill>
      <patternFill patternType="solid">
        <fgColor theme="7" tint="0.59999389629810485"/>
        <bgColor rgb="FFC0C0C0"/>
      </patternFill>
    </fill>
    <fill>
      <patternFill patternType="solid">
        <fgColor theme="0"/>
        <bgColor rgb="FFFFD966"/>
      </patternFill>
    </fill>
    <fill>
      <patternFill patternType="solid">
        <fgColor theme="7" tint="0.79998168889431442"/>
        <bgColor indexed="64"/>
      </patternFill>
    </fill>
    <fill>
      <patternFill patternType="solid">
        <fgColor theme="0" tint="-4.9989318521683403E-2"/>
        <bgColor rgb="FFFBE5D6"/>
      </patternFill>
    </fill>
  </fills>
  <borders count="89">
    <border>
      <left/>
      <right/>
      <top/>
      <bottom/>
      <diagonal/>
    </border>
    <border>
      <left style="thin">
        <color auto="1"/>
      </left>
      <right style="thin">
        <color auto="1"/>
      </right>
      <top style="thin">
        <color auto="1"/>
      </top>
      <bottom style="thin">
        <color rgb="FFD9D9D9"/>
      </bottom>
      <diagonal/>
    </border>
    <border>
      <left style="thin">
        <color auto="1"/>
      </left>
      <right style="hair">
        <color auto="1"/>
      </right>
      <top style="thin">
        <color rgb="FFD9D9D9"/>
      </top>
      <bottom style="thin">
        <color rgb="FFD9D9D9"/>
      </bottom>
      <diagonal/>
    </border>
    <border>
      <left style="hair">
        <color auto="1"/>
      </left>
      <right style="thin">
        <color auto="1"/>
      </right>
      <top style="thin">
        <color rgb="FFD9D9D9"/>
      </top>
      <bottom style="thin">
        <color rgb="FFD9D9D9"/>
      </bottom>
      <diagonal/>
    </border>
    <border>
      <left style="thin">
        <color auto="1"/>
      </left>
      <right style="hair">
        <color auto="1"/>
      </right>
      <top style="thin">
        <color rgb="FFD9D9D9"/>
      </top>
      <bottom style="thin">
        <color auto="1"/>
      </bottom>
      <diagonal/>
    </border>
    <border>
      <left style="hair">
        <color auto="1"/>
      </left>
      <right style="thin">
        <color auto="1"/>
      </right>
      <top style="thin">
        <color rgb="FFD9D9D9"/>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rgb="FFD9D9D9"/>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rgb="FFD9D9D9"/>
      </bottom>
      <diagonal/>
    </border>
    <border>
      <left style="hair">
        <color auto="1"/>
      </left>
      <right style="hair">
        <color auto="1"/>
      </right>
      <top style="thin">
        <color auto="1"/>
      </top>
      <bottom style="thin">
        <color rgb="FFD9D9D9"/>
      </bottom>
      <diagonal/>
    </border>
    <border>
      <left style="hair">
        <color auto="1"/>
      </left>
      <right style="thin">
        <color auto="1"/>
      </right>
      <top style="thin">
        <color auto="1"/>
      </top>
      <bottom style="thin">
        <color rgb="FFD9D9D9"/>
      </bottom>
      <diagonal/>
    </border>
    <border>
      <left style="hair">
        <color auto="1"/>
      </left>
      <right style="hair">
        <color auto="1"/>
      </right>
      <top style="thin">
        <color rgb="FFD9D9D9"/>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rgb="FFD9D9D9"/>
      </bottom>
      <diagonal/>
    </border>
    <border>
      <left/>
      <right style="hair">
        <color auto="1"/>
      </right>
      <top style="thin">
        <color auto="1"/>
      </top>
      <bottom style="thin">
        <color rgb="FFD9D9D9"/>
      </bottom>
      <diagonal/>
    </border>
    <border>
      <left style="hair">
        <color auto="1"/>
      </left>
      <right/>
      <top style="thin">
        <color auto="1"/>
      </top>
      <bottom style="thin">
        <color rgb="FFD9D9D9"/>
      </bottom>
      <diagonal/>
    </border>
    <border>
      <left style="thin">
        <color auto="1"/>
      </left>
      <right style="thin">
        <color auto="1"/>
      </right>
      <top style="thin">
        <color rgb="FFD9D9D9"/>
      </top>
      <bottom style="thin">
        <color rgb="FFD9D9D9"/>
      </bottom>
      <diagonal/>
    </border>
    <border>
      <left style="hair">
        <color auto="1"/>
      </left>
      <right style="hair">
        <color auto="1"/>
      </right>
      <top style="thin">
        <color rgb="FFD9D9D9"/>
      </top>
      <bottom style="thin">
        <color rgb="FFD9D9D9"/>
      </bottom>
      <diagonal/>
    </border>
    <border>
      <left/>
      <right style="hair">
        <color auto="1"/>
      </right>
      <top style="thin">
        <color rgb="FFD9D9D9"/>
      </top>
      <bottom style="thin">
        <color rgb="FFD9D9D9"/>
      </bottom>
      <diagonal/>
    </border>
    <border>
      <left style="hair">
        <color auto="1"/>
      </left>
      <right/>
      <top style="thin">
        <color rgb="FFD9D9D9"/>
      </top>
      <bottom style="thin">
        <color rgb="FFD9D9D9"/>
      </bottom>
      <diagonal/>
    </border>
    <border>
      <left style="thin">
        <color auto="1"/>
      </left>
      <right style="thin">
        <color auto="1"/>
      </right>
      <top style="thin">
        <color rgb="FFD9D9D9"/>
      </top>
      <bottom style="thin">
        <color auto="1"/>
      </bottom>
      <diagonal/>
    </border>
    <border>
      <left/>
      <right style="hair">
        <color auto="1"/>
      </right>
      <top style="thin">
        <color rgb="FFD9D9D9"/>
      </top>
      <bottom style="thin">
        <color auto="1"/>
      </bottom>
      <diagonal/>
    </border>
    <border>
      <left style="hair">
        <color auto="1"/>
      </left>
      <right/>
      <top style="thin">
        <color rgb="FFD9D9D9"/>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style="thin">
        <color auto="1"/>
      </top>
      <bottom style="hair">
        <color auto="1"/>
      </bottom>
      <diagonal/>
    </border>
    <border>
      <left style="thin">
        <color auto="1"/>
      </left>
      <right style="thin">
        <color auto="1"/>
      </right>
      <top style="thin">
        <color auto="1"/>
      </top>
      <bottom style="thin">
        <color rgb="FFF2F2F2"/>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hair">
        <color auto="1"/>
      </left>
      <right/>
      <top style="thin">
        <color rgb="FFF2F2F2"/>
      </top>
      <bottom style="thin">
        <color auto="1"/>
      </bottom>
      <diagonal/>
    </border>
    <border>
      <left style="thin">
        <color auto="1"/>
      </left>
      <right style="thin">
        <color auto="1"/>
      </right>
      <top style="thin">
        <color rgb="FFF2F2F2"/>
      </top>
      <bottom style="thin">
        <color auto="1"/>
      </bottom>
      <diagonal/>
    </border>
    <border>
      <left style="thin">
        <color auto="1"/>
      </left>
      <right/>
      <top style="thin">
        <color rgb="FFF2F2F2"/>
      </top>
      <bottom style="thin">
        <color auto="1"/>
      </bottom>
      <diagonal/>
    </border>
    <border>
      <left style="thin">
        <color auto="1"/>
      </left>
      <right style="hair">
        <color auto="1"/>
      </right>
      <top style="thin">
        <color rgb="FFF2F2F2"/>
      </top>
      <bottom style="thin">
        <color auto="1"/>
      </bottom>
      <diagonal/>
    </border>
    <border>
      <left style="hair">
        <color auto="1"/>
      </left>
      <right style="thin">
        <color auto="1"/>
      </right>
      <top style="thin">
        <color rgb="FFF2F2F2"/>
      </top>
      <bottom style="thin">
        <color auto="1"/>
      </bottom>
      <diagonal/>
    </border>
    <border>
      <left/>
      <right style="thin">
        <color auto="1"/>
      </right>
      <top style="thin">
        <color rgb="FFF2F2F2"/>
      </top>
      <bottom style="thin">
        <color auto="1"/>
      </bottom>
      <diagonal/>
    </border>
    <border>
      <left style="hair">
        <color auto="1"/>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style="thin">
        <color auto="1"/>
      </left>
      <right/>
      <top/>
      <bottom style="thin">
        <color auto="1"/>
      </bottom>
      <diagonal/>
    </border>
    <border>
      <left style="hair">
        <color auto="1"/>
      </left>
      <right style="thin">
        <color auto="1"/>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style="hair">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s>
  <cellStyleXfs count="6">
    <xf numFmtId="0" fontId="0" fillId="0" borderId="0"/>
    <xf numFmtId="0" fontId="4" fillId="0" borderId="0" applyBorder="0" applyProtection="0"/>
    <xf numFmtId="164" fontId="26" fillId="0" borderId="0" applyBorder="0" applyProtection="0"/>
    <xf numFmtId="165" fontId="26" fillId="0" borderId="0" applyBorder="0" applyProtection="0"/>
    <xf numFmtId="0" fontId="26" fillId="0" borderId="0"/>
    <xf numFmtId="166" fontId="26" fillId="0" borderId="0" applyBorder="0" applyProtection="0"/>
  </cellStyleXfs>
  <cellXfs count="395">
    <xf numFmtId="0" fontId="0" fillId="0" borderId="0" xfId="0"/>
    <xf numFmtId="0" fontId="0" fillId="0" borderId="0" xfId="0" applyBorder="1" applyAlignment="1">
      <alignment vertical="center"/>
    </xf>
    <xf numFmtId="0" fontId="2" fillId="3" borderId="2" xfId="0" applyFont="1" applyFill="1" applyBorder="1" applyAlignment="1">
      <alignment vertical="center" wrapText="1"/>
    </xf>
    <xf numFmtId="0" fontId="0" fillId="3" borderId="3" xfId="0" applyFont="1" applyFill="1" applyBorder="1" applyAlignment="1" applyProtection="1">
      <alignment horizontal="left" vertical="center" wrapText="1"/>
      <protection locked="0"/>
    </xf>
    <xf numFmtId="0" fontId="2" fillId="3" borderId="4" xfId="0" applyFont="1" applyFill="1" applyBorder="1" applyAlignment="1">
      <alignment vertical="center" wrapText="1"/>
    </xf>
    <xf numFmtId="0" fontId="0" fillId="3" borderId="5" xfId="0" applyFont="1" applyFill="1" applyBorder="1" applyAlignment="1" applyProtection="1">
      <alignment horizontal="left" vertical="center" wrapText="1"/>
      <protection locked="0"/>
    </xf>
    <xf numFmtId="0" fontId="2" fillId="4" borderId="6" xfId="0" applyFont="1" applyFill="1" applyBorder="1" applyAlignment="1">
      <alignment vertical="center"/>
    </xf>
    <xf numFmtId="0" fontId="2" fillId="4" borderId="7" xfId="0" applyFont="1" applyFill="1" applyBorder="1" applyAlignment="1" applyProtection="1">
      <alignment horizontal="left" vertical="center"/>
      <protection locked="0"/>
    </xf>
    <xf numFmtId="0" fontId="0" fillId="4" borderId="8" xfId="0" applyFont="1" applyFill="1" applyBorder="1" applyAlignment="1">
      <alignment vertical="center"/>
    </xf>
    <xf numFmtId="0" fontId="0" fillId="4" borderId="9" xfId="0" applyFont="1" applyFill="1" applyBorder="1" applyAlignment="1" applyProtection="1">
      <alignment horizontal="left" vertical="center"/>
      <protection locked="0"/>
    </xf>
    <xf numFmtId="0" fontId="4" fillId="4" borderId="9" xfId="1" applyFont="1" applyFill="1" applyBorder="1" applyAlignment="1" applyProtection="1">
      <alignment horizontal="left" vertical="center"/>
      <protection locked="0"/>
    </xf>
    <xf numFmtId="0" fontId="0" fillId="4" borderId="10" xfId="0" applyFont="1" applyFill="1" applyBorder="1" applyAlignment="1">
      <alignment vertical="center"/>
    </xf>
    <xf numFmtId="0" fontId="0" fillId="4" borderId="11" xfId="0" applyFill="1" applyBorder="1" applyAlignment="1" applyProtection="1">
      <alignment horizontal="left" vertical="center"/>
      <protection locked="0"/>
    </xf>
    <xf numFmtId="0" fontId="2" fillId="5" borderId="6" xfId="0" applyFont="1" applyFill="1" applyBorder="1" applyAlignment="1">
      <alignment vertical="center"/>
    </xf>
    <xf numFmtId="0" fontId="2" fillId="5" borderId="7" xfId="0" applyFont="1" applyFill="1" applyBorder="1" applyAlignment="1" applyProtection="1">
      <alignment horizontal="left" vertical="center"/>
      <protection locked="0"/>
    </xf>
    <xf numFmtId="0" fontId="0" fillId="5" borderId="8" xfId="0" applyFont="1" applyFill="1" applyBorder="1" applyAlignment="1">
      <alignment vertical="center"/>
    </xf>
    <xf numFmtId="0" fontId="0" fillId="5" borderId="9" xfId="0" applyFill="1" applyBorder="1" applyAlignment="1" applyProtection="1">
      <alignment horizontal="left" vertical="center"/>
      <protection locked="0"/>
    </xf>
    <xf numFmtId="0" fontId="2" fillId="6" borderId="6" xfId="0" applyFont="1" applyFill="1" applyBorder="1" applyAlignment="1">
      <alignment vertical="center"/>
    </xf>
    <xf numFmtId="0" fontId="2" fillId="6" borderId="7" xfId="0" applyFont="1" applyFill="1" applyBorder="1" applyAlignment="1" applyProtection="1">
      <alignment horizontal="left" vertical="center"/>
      <protection locked="0"/>
    </xf>
    <xf numFmtId="0" fontId="0" fillId="6" borderId="8" xfId="0" applyFont="1" applyFill="1" applyBorder="1" applyAlignment="1">
      <alignment vertical="center"/>
    </xf>
    <xf numFmtId="0" fontId="0" fillId="6" borderId="9" xfId="0" applyFill="1" applyBorder="1" applyAlignment="1" applyProtection="1">
      <alignment horizontal="left" vertical="center"/>
      <protection locked="0"/>
    </xf>
    <xf numFmtId="0" fontId="5" fillId="7" borderId="6" xfId="0" applyFont="1" applyFill="1" applyBorder="1" applyAlignment="1">
      <alignment vertical="center"/>
    </xf>
    <xf numFmtId="0" fontId="2" fillId="7" borderId="7" xfId="0" applyFont="1" applyFill="1" applyBorder="1" applyAlignment="1" applyProtection="1">
      <alignment horizontal="left" vertical="center"/>
      <protection locked="0"/>
    </xf>
    <xf numFmtId="0" fontId="0" fillId="7" borderId="8" xfId="0" applyFont="1" applyFill="1" applyBorder="1" applyAlignment="1">
      <alignment vertical="center"/>
    </xf>
    <xf numFmtId="0" fontId="0" fillId="7" borderId="9" xfId="0" applyFill="1" applyBorder="1" applyAlignment="1" applyProtection="1">
      <alignment horizontal="left" vertical="center"/>
      <protection locked="0"/>
    </xf>
    <xf numFmtId="0" fontId="2" fillId="8" borderId="6" xfId="0" applyFont="1" applyFill="1" applyBorder="1" applyAlignment="1">
      <alignment vertical="center"/>
    </xf>
    <xf numFmtId="0" fontId="2" fillId="8" borderId="7" xfId="0" applyFont="1" applyFill="1" applyBorder="1" applyAlignment="1" applyProtection="1">
      <alignment horizontal="left" vertical="center"/>
      <protection locked="0"/>
    </xf>
    <xf numFmtId="0" fontId="0" fillId="8" borderId="8" xfId="0" applyFont="1" applyFill="1" applyBorder="1" applyAlignment="1">
      <alignment vertical="center"/>
    </xf>
    <xf numFmtId="0" fontId="0" fillId="8" borderId="9" xfId="0" applyFill="1" applyBorder="1" applyAlignment="1" applyProtection="1">
      <alignment horizontal="left" vertical="center"/>
      <protection locked="0"/>
    </xf>
    <xf numFmtId="0" fontId="2" fillId="9" borderId="6" xfId="0" applyFont="1" applyFill="1" applyBorder="1" applyAlignment="1">
      <alignment vertical="center"/>
    </xf>
    <xf numFmtId="0" fontId="2" fillId="9" borderId="7" xfId="0" applyFont="1" applyFill="1" applyBorder="1" applyAlignment="1" applyProtection="1">
      <alignment horizontal="left" vertical="center"/>
      <protection locked="0"/>
    </xf>
    <xf numFmtId="0" fontId="0" fillId="9" borderId="8" xfId="0" applyFont="1" applyFill="1" applyBorder="1" applyAlignment="1">
      <alignment vertical="center"/>
    </xf>
    <xf numFmtId="0" fontId="0" fillId="9" borderId="9" xfId="0" applyFill="1" applyBorder="1" applyAlignment="1" applyProtection="1">
      <alignment horizontal="left" vertical="center"/>
      <protection locked="0"/>
    </xf>
    <xf numFmtId="0" fontId="2" fillId="10" borderId="12" xfId="0" applyFont="1" applyFill="1" applyBorder="1" applyAlignment="1">
      <alignment horizontal="left" vertical="center" wrapText="1"/>
    </xf>
    <xf numFmtId="0" fontId="2" fillId="10" borderId="13" xfId="0" applyFont="1" applyFill="1" applyBorder="1" applyAlignment="1" applyProtection="1">
      <alignment vertical="center" wrapText="1"/>
      <protection locked="0"/>
    </xf>
    <xf numFmtId="0" fontId="9" fillId="3" borderId="7"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0" borderId="15" xfId="0" applyFont="1" applyBorder="1" applyAlignment="1" applyProtection="1">
      <alignment horizontal="center" vertical="center" wrapText="1"/>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13" borderId="5" xfId="0" applyFont="1" applyFill="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8" borderId="26" xfId="0" applyFont="1"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4" fontId="0" fillId="8" borderId="28" xfId="0" applyNumberFormat="1" applyFill="1" applyBorder="1" applyAlignment="1" applyProtection="1">
      <alignment horizontal="right" wrapText="1"/>
      <protection locked="0"/>
    </xf>
    <xf numFmtId="0" fontId="0" fillId="8" borderId="20" xfId="0" applyFill="1" applyBorder="1" applyAlignment="1" applyProtection="1">
      <alignment horizontal="center" wrapText="1"/>
      <protection locked="0"/>
    </xf>
    <xf numFmtId="0" fontId="0" fillId="8" borderId="2" xfId="0" applyFont="1" applyFill="1" applyBorder="1" applyAlignment="1" applyProtection="1">
      <alignment horizontal="center" wrapText="1"/>
      <protection locked="0"/>
    </xf>
    <xf numFmtId="0" fontId="0" fillId="8" borderId="31" xfId="0" applyFill="1" applyBorder="1" applyAlignment="1" applyProtection="1">
      <alignment horizontal="center" wrapText="1"/>
      <protection locked="0"/>
    </xf>
    <xf numFmtId="4" fontId="0" fillId="8" borderId="32" xfId="0" applyNumberFormat="1" applyFill="1" applyBorder="1" applyAlignment="1" applyProtection="1">
      <alignment horizontal="right" wrapText="1"/>
      <protection locked="0"/>
    </xf>
    <xf numFmtId="0" fontId="0" fillId="8" borderId="30" xfId="0" applyFill="1" applyBorder="1" applyAlignment="1" applyProtection="1">
      <alignment horizontal="center" wrapText="1"/>
      <protection locked="0"/>
    </xf>
    <xf numFmtId="0" fontId="0" fillId="8" borderId="4" xfId="0" applyFill="1" applyBorder="1" applyAlignment="1" applyProtection="1">
      <alignment horizontal="center" wrapText="1"/>
      <protection locked="0"/>
    </xf>
    <xf numFmtId="0" fontId="0" fillId="8" borderId="34" xfId="0" applyFill="1" applyBorder="1" applyAlignment="1" applyProtection="1">
      <alignment horizontal="center" wrapText="1"/>
      <protection locked="0"/>
    </xf>
    <xf numFmtId="4" fontId="0" fillId="8" borderId="35" xfId="0" applyNumberFormat="1" applyFill="1" applyBorder="1" applyAlignment="1" applyProtection="1">
      <alignment horizontal="right" wrapText="1"/>
      <protection locked="0"/>
    </xf>
    <xf numFmtId="0" fontId="0" fillId="8" borderId="22" xfId="0" applyFill="1" applyBorder="1" applyAlignment="1" applyProtection="1">
      <alignment horizontal="center" wrapText="1"/>
      <protection locked="0"/>
    </xf>
    <xf numFmtId="0" fontId="9" fillId="0" borderId="0" xfId="0" applyFont="1" applyAlignment="1">
      <alignment vertical="center"/>
    </xf>
    <xf numFmtId="164" fontId="12" fillId="3" borderId="65" xfId="2" applyFont="1" applyFill="1" applyBorder="1" applyAlignment="1" applyProtection="1">
      <alignment horizontal="center" vertical="center" wrapText="1"/>
    </xf>
    <xf numFmtId="164" fontId="12" fillId="3" borderId="62" xfId="2" applyFont="1" applyFill="1" applyBorder="1" applyAlignment="1" applyProtection="1">
      <alignment horizontal="center" vertical="center" wrapText="1"/>
    </xf>
    <xf numFmtId="164" fontId="12" fillId="3" borderId="66" xfId="2" applyFont="1" applyFill="1" applyBorder="1" applyAlignment="1" applyProtection="1">
      <alignment horizontal="center" vertical="center" wrapText="1"/>
    </xf>
    <xf numFmtId="164" fontId="12" fillId="3" borderId="75" xfId="2" applyFont="1" applyFill="1" applyBorder="1" applyAlignment="1" applyProtection="1">
      <alignment horizontal="center" vertical="center" wrapText="1"/>
    </xf>
    <xf numFmtId="164" fontId="12" fillId="3" borderId="38" xfId="2" applyFont="1" applyFill="1" applyBorder="1" applyAlignment="1" applyProtection="1">
      <alignment horizontal="center" vertical="center" wrapText="1"/>
    </xf>
    <xf numFmtId="164" fontId="12" fillId="3" borderId="76" xfId="2" applyFont="1" applyFill="1" applyBorder="1" applyAlignment="1" applyProtection="1">
      <alignment horizontal="center" vertical="center" wrapText="1"/>
    </xf>
    <xf numFmtId="0" fontId="9" fillId="0" borderId="0" xfId="0" applyFont="1"/>
    <xf numFmtId="0" fontId="21" fillId="18" borderId="37" xfId="0" applyFont="1" applyFill="1" applyBorder="1" applyAlignment="1">
      <alignment horizontal="center" vertical="center"/>
    </xf>
    <xf numFmtId="0" fontId="21" fillId="23" borderId="77" xfId="0" applyFont="1" applyFill="1" applyBorder="1" applyAlignment="1">
      <alignment horizontal="center" vertical="center" wrapText="1"/>
    </xf>
    <xf numFmtId="49" fontId="12" fillId="23" borderId="77" xfId="0" applyNumberFormat="1" applyFont="1" applyFill="1" applyBorder="1" applyAlignment="1">
      <alignment horizontal="center" vertical="center" wrapText="1"/>
    </xf>
    <xf numFmtId="0" fontId="21" fillId="23" borderId="77" xfId="0" applyFont="1" applyFill="1" applyBorder="1" applyAlignment="1">
      <alignment horizontal="center" vertical="center"/>
    </xf>
    <xf numFmtId="0" fontId="21" fillId="18" borderId="77" xfId="0" applyFont="1" applyFill="1" applyBorder="1" applyAlignment="1">
      <alignment horizontal="center" vertical="center" wrapText="1"/>
    </xf>
    <xf numFmtId="168" fontId="21" fillId="18" borderId="77" xfId="0" applyNumberFormat="1" applyFont="1" applyFill="1" applyBorder="1" applyAlignment="1">
      <alignment horizontal="center" vertical="center" wrapText="1"/>
    </xf>
    <xf numFmtId="164" fontId="21" fillId="24" borderId="77"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left"/>
    </xf>
    <xf numFmtId="0" fontId="9" fillId="0" borderId="78" xfId="0" applyFont="1" applyBorder="1"/>
    <xf numFmtId="0" fontId="9" fillId="0" borderId="78" xfId="0" applyFont="1" applyBorder="1" applyAlignment="1">
      <alignment horizontal="center"/>
    </xf>
    <xf numFmtId="0" fontId="9" fillId="0" borderId="78" xfId="0" applyFont="1" applyBorder="1" applyAlignment="1">
      <alignment horizontal="left"/>
    </xf>
    <xf numFmtId="1" fontId="9" fillId="0" borderId="78" xfId="0" applyNumberFormat="1" applyFont="1" applyBorder="1" applyAlignment="1">
      <alignment horizontal="left"/>
    </xf>
    <xf numFmtId="169" fontId="9" fillId="0" borderId="78" xfId="0" applyNumberFormat="1" applyFont="1" applyBorder="1"/>
    <xf numFmtId="0" fontId="26" fillId="0" borderId="0" xfId="4" applyAlignment="1">
      <alignment vertical="center"/>
    </xf>
    <xf numFmtId="0" fontId="26" fillId="0" borderId="0" xfId="4" applyAlignment="1">
      <alignment vertical="center" wrapText="1"/>
    </xf>
    <xf numFmtId="0" fontId="26" fillId="0" borderId="0" xfId="4" applyAlignment="1">
      <alignment horizontal="left" vertical="center" wrapText="1"/>
    </xf>
    <xf numFmtId="0" fontId="26" fillId="0" borderId="0" xfId="4"/>
    <xf numFmtId="170" fontId="2" fillId="0" borderId="0" xfId="3" applyNumberFormat="1" applyFont="1" applyBorder="1" applyAlignment="1" applyProtection="1">
      <alignment vertical="center" wrapText="1"/>
    </xf>
    <xf numFmtId="0" fontId="22" fillId="26" borderId="36" xfId="4" applyFont="1" applyFill="1" applyBorder="1" applyAlignment="1">
      <alignment horizontal="center" vertical="center" wrapText="1"/>
    </xf>
    <xf numFmtId="1" fontId="26" fillId="0" borderId="0" xfId="4" applyNumberFormat="1" applyAlignment="1">
      <alignment horizontal="center"/>
    </xf>
    <xf numFmtId="0" fontId="23" fillId="5" borderId="15" xfId="4" applyFont="1" applyFill="1" applyBorder="1" applyAlignment="1">
      <alignment horizontal="center" vertical="center" wrapText="1"/>
    </xf>
    <xf numFmtId="0" fontId="23" fillId="10" borderId="15" xfId="4" applyFont="1" applyFill="1" applyBorder="1" applyAlignment="1">
      <alignment horizontal="center" vertical="center" wrapText="1"/>
    </xf>
    <xf numFmtId="1" fontId="26" fillId="0" borderId="0" xfId="4" applyNumberFormat="1" applyAlignment="1">
      <alignment horizontal="center" vertical="center" wrapText="1"/>
    </xf>
    <xf numFmtId="170" fontId="0" fillId="0" borderId="0" xfId="3" applyNumberFormat="1" applyFont="1" applyBorder="1" applyAlignment="1" applyProtection="1">
      <alignment vertical="center" wrapText="1"/>
    </xf>
    <xf numFmtId="0" fontId="24" fillId="5" borderId="43" xfId="4" applyFont="1" applyFill="1" applyBorder="1" applyAlignment="1">
      <alignment vertical="center"/>
    </xf>
    <xf numFmtId="0" fontId="24" fillId="5" borderId="79" xfId="4" applyFont="1" applyFill="1" applyBorder="1" applyAlignment="1">
      <alignment vertical="center"/>
    </xf>
    <xf numFmtId="0" fontId="24" fillId="5" borderId="79" xfId="4" applyFont="1" applyFill="1" applyBorder="1" applyAlignment="1">
      <alignment vertical="center" wrapText="1"/>
    </xf>
    <xf numFmtId="169" fontId="24" fillId="5" borderId="43" xfId="4" applyNumberFormat="1" applyFont="1" applyFill="1" applyBorder="1" applyAlignment="1">
      <alignment vertical="center"/>
    </xf>
    <xf numFmtId="0" fontId="24" fillId="5" borderId="6" xfId="4" applyFont="1" applyFill="1" applyBorder="1" applyAlignment="1">
      <alignment horizontal="center" vertical="center" wrapText="1"/>
    </xf>
    <xf numFmtId="0" fontId="24" fillId="5" borderId="80" xfId="4" applyFont="1" applyFill="1" applyBorder="1" applyAlignment="1">
      <alignment horizontal="center" vertical="center" wrapText="1"/>
    </xf>
    <xf numFmtId="0" fontId="24" fillId="5" borderId="7" xfId="4" applyFont="1" applyFill="1" applyBorder="1" applyAlignment="1">
      <alignment horizontal="center" vertical="center" wrapText="1"/>
    </xf>
    <xf numFmtId="0" fontId="24" fillId="5" borderId="8" xfId="4" applyFont="1" applyFill="1" applyBorder="1" applyAlignment="1">
      <alignment horizontal="center" vertical="center" wrapText="1"/>
    </xf>
    <xf numFmtId="0" fontId="24" fillId="5" borderId="53" xfId="4" applyFont="1" applyFill="1" applyBorder="1" applyAlignment="1">
      <alignment vertical="center"/>
    </xf>
    <xf numFmtId="0" fontId="24" fillId="5" borderId="81" xfId="4" applyFont="1" applyFill="1" applyBorder="1" applyAlignment="1">
      <alignment vertical="center"/>
    </xf>
    <xf numFmtId="0" fontId="24" fillId="5" borderId="81" xfId="4" applyFont="1" applyFill="1" applyBorder="1" applyAlignment="1">
      <alignment vertical="center" wrapText="1"/>
    </xf>
    <xf numFmtId="169" fontId="24" fillId="5" borderId="53" xfId="4" applyNumberFormat="1" applyFont="1" applyFill="1" applyBorder="1" applyAlignment="1">
      <alignment vertical="center"/>
    </xf>
    <xf numFmtId="0" fontId="24" fillId="5" borderId="78" xfId="4" applyFont="1" applyFill="1" applyBorder="1" applyAlignment="1">
      <alignment horizontal="center" vertical="center" wrapText="1"/>
    </xf>
    <xf numFmtId="0" fontId="24" fillId="5" borderId="9" xfId="4" applyFont="1" applyFill="1" applyBorder="1" applyAlignment="1">
      <alignment horizontal="center" vertical="center" wrapText="1"/>
    </xf>
    <xf numFmtId="0" fontId="24" fillId="27" borderId="53" xfId="4" applyFont="1" applyFill="1" applyBorder="1" applyAlignment="1">
      <alignment vertical="center"/>
    </xf>
    <xf numFmtId="0" fontId="24" fillId="27" borderId="81" xfId="4" applyFont="1" applyFill="1" applyBorder="1" applyAlignment="1">
      <alignment vertical="center"/>
    </xf>
    <xf numFmtId="169" fontId="24" fillId="27" borderId="53" xfId="4" applyNumberFormat="1" applyFont="1" applyFill="1" applyBorder="1" applyAlignment="1">
      <alignment vertical="center"/>
    </xf>
    <xf numFmtId="0" fontId="24" fillId="5" borderId="82" xfId="4" applyFont="1" applyFill="1" applyBorder="1" applyAlignment="1">
      <alignment vertical="center"/>
    </xf>
    <xf numFmtId="0" fontId="24" fillId="5" borderId="83" xfId="4" applyFont="1" applyFill="1" applyBorder="1" applyAlignment="1">
      <alignment vertical="center"/>
    </xf>
    <xf numFmtId="0" fontId="24" fillId="5" borderId="83" xfId="4" applyFont="1" applyFill="1" applyBorder="1" applyAlignment="1">
      <alignment vertical="center" wrapText="1"/>
    </xf>
    <xf numFmtId="169" fontId="24" fillId="5" borderId="82" xfId="4" applyNumberFormat="1" applyFont="1" applyFill="1" applyBorder="1" applyAlignment="1">
      <alignment vertical="center"/>
    </xf>
    <xf numFmtId="0" fontId="24" fillId="5" borderId="10" xfId="4" applyFont="1" applyFill="1" applyBorder="1" applyAlignment="1">
      <alignment horizontal="center" vertical="center" wrapText="1"/>
    </xf>
    <xf numFmtId="0" fontId="24" fillId="5" borderId="84" xfId="4" applyFont="1" applyFill="1" applyBorder="1" applyAlignment="1">
      <alignment horizontal="center" vertical="center" wrapText="1"/>
    </xf>
    <xf numFmtId="0" fontId="24" fillId="5" borderId="11" xfId="4" applyFont="1" applyFill="1" applyBorder="1" applyAlignment="1">
      <alignment horizontal="center" vertical="center" wrapText="1"/>
    </xf>
    <xf numFmtId="0" fontId="24" fillId="5" borderId="57" xfId="4" applyFont="1" applyFill="1" applyBorder="1" applyAlignment="1">
      <alignment horizontal="center" vertical="center" wrapText="1"/>
    </xf>
    <xf numFmtId="0" fontId="24" fillId="28" borderId="43" xfId="4" applyFont="1" applyFill="1" applyBorder="1" applyAlignment="1">
      <alignment vertical="center"/>
    </xf>
    <xf numFmtId="0" fontId="24" fillId="28" borderId="79" xfId="4" applyFont="1" applyFill="1" applyBorder="1" applyAlignment="1">
      <alignment vertical="center"/>
    </xf>
    <xf numFmtId="0" fontId="24" fillId="28" borderId="79" xfId="4" applyFont="1" applyFill="1" applyBorder="1" applyAlignment="1">
      <alignment vertical="center" wrapText="1"/>
    </xf>
    <xf numFmtId="169" fontId="24" fillId="28" borderId="43" xfId="4" applyNumberFormat="1" applyFont="1" applyFill="1" applyBorder="1" applyAlignment="1">
      <alignment vertical="center"/>
    </xf>
    <xf numFmtId="0" fontId="24" fillId="28" borderId="6" xfId="4" applyFont="1" applyFill="1" applyBorder="1" applyAlignment="1">
      <alignment horizontal="center" vertical="center" wrapText="1"/>
    </xf>
    <xf numFmtId="0" fontId="24" fillId="28" borderId="80" xfId="4" applyFont="1" applyFill="1" applyBorder="1" applyAlignment="1">
      <alignment horizontal="center" vertical="center" wrapText="1"/>
    </xf>
    <xf numFmtId="0" fontId="24" fillId="28" borderId="7" xfId="4" applyFont="1" applyFill="1" applyBorder="1" applyAlignment="1">
      <alignment horizontal="center" vertical="center" wrapText="1"/>
    </xf>
    <xf numFmtId="0" fontId="24" fillId="28" borderId="47" xfId="4" applyFont="1" applyFill="1" applyBorder="1" applyAlignment="1">
      <alignment horizontal="center" vertical="center" wrapText="1"/>
    </xf>
    <xf numFmtId="0" fontId="24" fillId="28" borderId="82" xfId="4" applyFont="1" applyFill="1" applyBorder="1" applyAlignment="1">
      <alignment vertical="center"/>
    </xf>
    <xf numFmtId="0" fontId="24" fillId="28" borderId="83" xfId="4" applyFont="1" applyFill="1" applyBorder="1" applyAlignment="1">
      <alignment vertical="center"/>
    </xf>
    <xf numFmtId="0" fontId="24" fillId="28" borderId="83" xfId="4" applyFont="1" applyFill="1" applyBorder="1" applyAlignment="1">
      <alignment vertical="center" wrapText="1"/>
    </xf>
    <xf numFmtId="169" fontId="24" fillId="28" borderId="82" xfId="4" applyNumberFormat="1" applyFont="1" applyFill="1" applyBorder="1" applyAlignment="1">
      <alignment vertical="center"/>
    </xf>
    <xf numFmtId="0" fontId="24" fillId="28" borderId="10" xfId="4" applyFont="1" applyFill="1" applyBorder="1" applyAlignment="1">
      <alignment horizontal="center" vertical="center" wrapText="1"/>
    </xf>
    <xf numFmtId="0" fontId="24" fillId="28" borderId="84" xfId="4" applyFont="1" applyFill="1" applyBorder="1" applyAlignment="1">
      <alignment horizontal="center" vertical="center" wrapText="1"/>
    </xf>
    <xf numFmtId="0" fontId="24" fillId="28" borderId="11" xfId="4" applyFont="1" applyFill="1" applyBorder="1" applyAlignment="1">
      <alignment horizontal="center" vertical="center" wrapText="1"/>
    </xf>
    <xf numFmtId="0" fontId="24" fillId="28" borderId="57" xfId="4" applyFont="1" applyFill="1" applyBorder="1" applyAlignment="1">
      <alignment horizontal="center" vertical="center" wrapText="1"/>
    </xf>
    <xf numFmtId="0" fontId="24" fillId="29" borderId="43" xfId="4" applyFont="1" applyFill="1" applyBorder="1" applyAlignment="1">
      <alignment vertical="center"/>
    </xf>
    <xf numFmtId="0" fontId="24" fillId="29" borderId="79" xfId="4" applyFont="1" applyFill="1" applyBorder="1" applyAlignment="1">
      <alignment vertical="center"/>
    </xf>
    <xf numFmtId="0" fontId="24" fillId="29" borderId="79" xfId="4" applyFont="1" applyFill="1" applyBorder="1" applyAlignment="1">
      <alignment vertical="center" wrapText="1"/>
    </xf>
    <xf numFmtId="169" fontId="24" fillId="29" borderId="43" xfId="4" applyNumberFormat="1" applyFont="1" applyFill="1" applyBorder="1" applyAlignment="1">
      <alignment vertical="center"/>
    </xf>
    <xf numFmtId="0" fontId="24" fillId="29" borderId="6" xfId="4" applyFont="1" applyFill="1" applyBorder="1" applyAlignment="1">
      <alignment horizontal="center" vertical="center" wrapText="1"/>
    </xf>
    <xf numFmtId="0" fontId="24" fillId="29" borderId="80" xfId="4" applyFont="1" applyFill="1" applyBorder="1" applyAlignment="1">
      <alignment horizontal="center" vertical="center" wrapText="1"/>
    </xf>
    <xf numFmtId="0" fontId="24" fillId="29" borderId="7" xfId="4" applyFont="1" applyFill="1" applyBorder="1" applyAlignment="1">
      <alignment horizontal="center" vertical="center" wrapText="1"/>
    </xf>
    <xf numFmtId="0" fontId="24" fillId="29" borderId="53" xfId="4" applyFont="1" applyFill="1" applyBorder="1" applyAlignment="1">
      <alignment vertical="center"/>
    </xf>
    <xf numFmtId="0" fontId="24" fillId="29" borderId="81" xfId="4" applyFont="1" applyFill="1" applyBorder="1" applyAlignment="1">
      <alignment vertical="center"/>
    </xf>
    <xf numFmtId="0" fontId="24" fillId="29" borderId="81" xfId="4" applyFont="1" applyFill="1" applyBorder="1" applyAlignment="1">
      <alignment vertical="center" wrapText="1"/>
    </xf>
    <xf numFmtId="169" fontId="24" fillId="29" borderId="53" xfId="4" applyNumberFormat="1" applyFont="1" applyFill="1" applyBorder="1" applyAlignment="1">
      <alignment vertical="center"/>
    </xf>
    <xf numFmtId="0" fontId="24" fillId="29" borderId="8" xfId="4" applyFont="1" applyFill="1" applyBorder="1" applyAlignment="1">
      <alignment horizontal="center" vertical="center" wrapText="1"/>
    </xf>
    <xf numFmtId="0" fontId="24" fillId="29" borderId="78" xfId="4" applyFont="1" applyFill="1" applyBorder="1" applyAlignment="1">
      <alignment horizontal="center" vertical="center" wrapText="1"/>
    </xf>
    <xf numFmtId="0" fontId="24" fillId="29" borderId="9" xfId="4" applyFont="1" applyFill="1" applyBorder="1" applyAlignment="1">
      <alignment horizontal="center" vertical="center" wrapText="1"/>
    </xf>
    <xf numFmtId="0" fontId="24" fillId="29" borderId="82" xfId="4" applyFont="1" applyFill="1" applyBorder="1" applyAlignment="1">
      <alignment vertical="center"/>
    </xf>
    <xf numFmtId="0" fontId="24" fillId="29" borderId="83" xfId="4" applyFont="1" applyFill="1" applyBorder="1" applyAlignment="1">
      <alignment vertical="center"/>
    </xf>
    <xf numFmtId="0" fontId="24" fillId="29" borderId="83" xfId="4" applyFont="1" applyFill="1" applyBorder="1" applyAlignment="1">
      <alignment vertical="center" wrapText="1"/>
    </xf>
    <xf numFmtId="169" fontId="24" fillId="29" borderId="82" xfId="4" applyNumberFormat="1" applyFont="1" applyFill="1" applyBorder="1" applyAlignment="1">
      <alignment vertical="center"/>
    </xf>
    <xf numFmtId="0" fontId="24" fillId="29" borderId="10" xfId="4" applyFont="1" applyFill="1" applyBorder="1" applyAlignment="1">
      <alignment horizontal="center" vertical="center" wrapText="1"/>
    </xf>
    <xf numFmtId="0" fontId="24" fillId="29" borderId="84" xfId="4" applyFont="1" applyFill="1" applyBorder="1" applyAlignment="1">
      <alignment horizontal="center" vertical="center" wrapText="1"/>
    </xf>
    <xf numFmtId="0" fontId="24" fillId="29" borderId="11" xfId="4" applyFont="1" applyFill="1" applyBorder="1" applyAlignment="1">
      <alignment horizontal="center" vertical="center" wrapText="1"/>
    </xf>
    <xf numFmtId="0" fontId="24" fillId="18" borderId="43" xfId="4" applyFont="1" applyFill="1" applyBorder="1" applyAlignment="1">
      <alignment vertical="center"/>
    </xf>
    <xf numFmtId="0" fontId="24" fillId="18" borderId="79" xfId="4" applyFont="1" applyFill="1" applyBorder="1" applyAlignment="1">
      <alignment vertical="center"/>
    </xf>
    <xf numFmtId="0" fontId="24" fillId="18" borderId="79" xfId="4" applyFont="1" applyFill="1" applyBorder="1" applyAlignment="1">
      <alignment vertical="center" wrapText="1"/>
    </xf>
    <xf numFmtId="169" fontId="25" fillId="18" borderId="43" xfId="4" applyNumberFormat="1" applyFont="1" applyFill="1" applyBorder="1" applyAlignment="1">
      <alignment vertical="center"/>
    </xf>
    <xf numFmtId="0" fontId="24" fillId="18" borderId="6" xfId="4" applyFont="1" applyFill="1" applyBorder="1" applyAlignment="1">
      <alignment horizontal="center" vertical="center" wrapText="1"/>
    </xf>
    <xf numFmtId="0" fontId="24" fillId="18" borderId="80" xfId="4" applyFont="1" applyFill="1" applyBorder="1" applyAlignment="1">
      <alignment horizontal="center" vertical="center" wrapText="1"/>
    </xf>
    <xf numFmtId="0" fontId="24" fillId="18" borderId="7" xfId="4" applyFont="1" applyFill="1" applyBorder="1" applyAlignment="1">
      <alignment horizontal="center" vertical="center" wrapText="1"/>
    </xf>
    <xf numFmtId="0" fontId="24" fillId="18" borderId="47" xfId="4" applyFont="1" applyFill="1" applyBorder="1" applyAlignment="1">
      <alignment horizontal="center" vertical="center" wrapText="1"/>
    </xf>
    <xf numFmtId="0" fontId="24" fillId="18" borderId="53" xfId="4" applyFont="1" applyFill="1" applyBorder="1" applyAlignment="1">
      <alignment vertical="center"/>
    </xf>
    <xf numFmtId="0" fontId="24" fillId="18" borderId="81" xfId="4" applyFont="1" applyFill="1" applyBorder="1" applyAlignment="1">
      <alignment vertical="center"/>
    </xf>
    <xf numFmtId="0" fontId="24" fillId="18" borderId="81" xfId="4" applyFont="1" applyFill="1" applyBorder="1" applyAlignment="1">
      <alignment vertical="center" wrapText="1"/>
    </xf>
    <xf numFmtId="169" fontId="24" fillId="18" borderId="53" xfId="4" applyNumberFormat="1" applyFont="1" applyFill="1" applyBorder="1" applyAlignment="1">
      <alignment vertical="center"/>
    </xf>
    <xf numFmtId="0" fontId="24" fillId="18" borderId="8" xfId="4" applyFont="1" applyFill="1" applyBorder="1" applyAlignment="1">
      <alignment horizontal="center" vertical="center" wrapText="1"/>
    </xf>
    <xf numFmtId="0" fontId="24" fillId="18" borderId="78" xfId="4" applyFont="1" applyFill="1" applyBorder="1" applyAlignment="1">
      <alignment horizontal="center" vertical="center" wrapText="1"/>
    </xf>
    <xf numFmtId="0" fontId="24" fillId="18" borderId="9" xfId="4" applyFont="1" applyFill="1" applyBorder="1" applyAlignment="1">
      <alignment horizontal="center" vertical="center" wrapText="1"/>
    </xf>
    <xf numFmtId="0" fontId="24" fillId="18" borderId="53" xfId="4" applyFont="1" applyFill="1" applyBorder="1" applyAlignment="1">
      <alignment vertical="center" wrapText="1"/>
    </xf>
    <xf numFmtId="0" fontId="24" fillId="18" borderId="82" xfId="4" applyFont="1" applyFill="1" applyBorder="1" applyAlignment="1">
      <alignment vertical="center" wrapText="1"/>
    </xf>
    <xf numFmtId="0" fontId="24" fillId="18" borderId="83" xfId="4" applyFont="1" applyFill="1" applyBorder="1" applyAlignment="1">
      <alignment vertical="center" wrapText="1"/>
    </xf>
    <xf numFmtId="0" fontId="24" fillId="18" borderId="82" xfId="4" applyFont="1" applyFill="1" applyBorder="1" applyAlignment="1">
      <alignment vertical="center"/>
    </xf>
    <xf numFmtId="169" fontId="24" fillId="18" borderId="82" xfId="4" applyNumberFormat="1" applyFont="1" applyFill="1" applyBorder="1" applyAlignment="1">
      <alignment vertical="center"/>
    </xf>
    <xf numFmtId="0" fontId="24" fillId="18" borderId="10" xfId="4" applyFont="1" applyFill="1" applyBorder="1" applyAlignment="1">
      <alignment horizontal="center" vertical="center" wrapText="1"/>
    </xf>
    <xf numFmtId="0" fontId="24" fillId="18" borderId="84" xfId="4" applyFont="1" applyFill="1" applyBorder="1" applyAlignment="1">
      <alignment horizontal="center" vertical="center" wrapText="1"/>
    </xf>
    <xf numFmtId="0" fontId="24" fillId="18" borderId="11" xfId="4" applyFont="1" applyFill="1" applyBorder="1" applyAlignment="1">
      <alignment horizontal="center" vertical="center" wrapText="1"/>
    </xf>
    <xf numFmtId="0" fontId="24" fillId="18" borderId="57" xfId="4" applyFont="1" applyFill="1" applyBorder="1" applyAlignment="1">
      <alignment horizontal="center" vertical="center" wrapText="1"/>
    </xf>
    <xf numFmtId="0" fontId="24" fillId="18" borderId="43" xfId="4" applyFont="1" applyFill="1" applyBorder="1" applyAlignment="1">
      <alignment vertical="center" wrapText="1"/>
    </xf>
    <xf numFmtId="169" fontId="24" fillId="18" borderId="43" xfId="4" applyNumberFormat="1" applyFont="1" applyFill="1" applyBorder="1" applyAlignment="1">
      <alignment vertical="center"/>
    </xf>
    <xf numFmtId="0" fontId="24" fillId="18" borderId="83" xfId="4" applyFont="1" applyFill="1" applyBorder="1" applyAlignment="1">
      <alignment vertical="center"/>
    </xf>
    <xf numFmtId="169" fontId="24" fillId="18" borderId="82" xfId="4" applyNumberFormat="1" applyFont="1" applyFill="1" applyBorder="1" applyAlignment="1">
      <alignment vertical="center" wrapText="1"/>
    </xf>
    <xf numFmtId="0" fontId="24" fillId="18" borderId="43" xfId="4" applyFont="1" applyFill="1" applyBorder="1"/>
    <xf numFmtId="0" fontId="24" fillId="18" borderId="79" xfId="4" applyFont="1" applyFill="1" applyBorder="1"/>
    <xf numFmtId="168" fontId="24" fillId="18" borderId="43" xfId="4" applyNumberFormat="1" applyFont="1" applyFill="1" applyBorder="1" applyAlignment="1">
      <alignment horizontal="right" vertical="center" wrapText="1"/>
    </xf>
    <xf numFmtId="0" fontId="24" fillId="18" borderId="85" xfId="4" applyFont="1" applyFill="1" applyBorder="1" applyAlignment="1">
      <alignment horizontal="center" vertical="center" wrapText="1"/>
    </xf>
    <xf numFmtId="0" fontId="24" fillId="18" borderId="86" xfId="4" applyFont="1" applyFill="1" applyBorder="1" applyAlignment="1">
      <alignment horizontal="center" vertical="center" wrapText="1"/>
    </xf>
    <xf numFmtId="0" fontId="24" fillId="18" borderId="48" xfId="4" applyFont="1" applyFill="1" applyBorder="1" applyAlignment="1">
      <alignment horizontal="center" vertical="center" wrapText="1"/>
    </xf>
    <xf numFmtId="0" fontId="24" fillId="18" borderId="53" xfId="4" applyFont="1" applyFill="1" applyBorder="1"/>
    <xf numFmtId="0" fontId="24" fillId="18" borderId="81" xfId="4" applyFont="1" applyFill="1" applyBorder="1"/>
    <xf numFmtId="1" fontId="24" fillId="18" borderId="53" xfId="4" applyNumberFormat="1" applyFont="1" applyFill="1" applyBorder="1" applyAlignment="1">
      <alignment horizontal="right" vertical="center"/>
    </xf>
    <xf numFmtId="0" fontId="24" fillId="18" borderId="87" xfId="4" applyFont="1" applyFill="1" applyBorder="1" applyAlignment="1">
      <alignment horizontal="center" vertical="center" wrapText="1"/>
    </xf>
    <xf numFmtId="168" fontId="24" fillId="18" borderId="82" xfId="4" applyNumberFormat="1" applyFont="1" applyFill="1" applyBorder="1" applyAlignment="1">
      <alignment horizontal="right" vertical="center"/>
    </xf>
    <xf numFmtId="0" fontId="24" fillId="18" borderId="88" xfId="4" applyFont="1" applyFill="1" applyBorder="1" applyAlignment="1">
      <alignment horizontal="center" vertical="center" wrapText="1"/>
    </xf>
    <xf numFmtId="164" fontId="21" fillId="31" borderId="36" xfId="0" applyNumberFormat="1" applyFont="1" applyFill="1" applyBorder="1" applyAlignment="1">
      <alignment horizontal="center" vertical="center" wrapText="1"/>
    </xf>
    <xf numFmtId="164" fontId="21" fillId="31" borderId="77" xfId="0" applyNumberFormat="1" applyFont="1" applyFill="1" applyBorder="1" applyAlignment="1">
      <alignment horizontal="center" vertical="center" wrapText="1"/>
    </xf>
    <xf numFmtId="164" fontId="21" fillId="31" borderId="39" xfId="0" applyNumberFormat="1" applyFont="1" applyFill="1" applyBorder="1" applyAlignment="1">
      <alignment horizontal="center" vertical="center" wrapText="1"/>
    </xf>
    <xf numFmtId="171" fontId="9" fillId="0" borderId="8" xfId="0" applyNumberFormat="1" applyFont="1" applyBorder="1"/>
    <xf numFmtId="171" fontId="9" fillId="0" borderId="78" xfId="0" applyNumberFormat="1" applyFont="1" applyBorder="1"/>
    <xf numFmtId="171" fontId="9" fillId="0" borderId="9" xfId="0" applyNumberFormat="1" applyFont="1" applyBorder="1"/>
    <xf numFmtId="0" fontId="9" fillId="0" borderId="0" xfId="0" applyFont="1" applyAlignment="1" applyProtection="1">
      <alignment vertical="center"/>
    </xf>
    <xf numFmtId="0" fontId="9" fillId="0" borderId="0" xfId="0" applyFont="1" applyAlignment="1" applyProtection="1">
      <alignment vertical="center" wrapText="1"/>
    </xf>
    <xf numFmtId="0" fontId="0" fillId="0" borderId="0" xfId="0" applyProtection="1"/>
    <xf numFmtId="0" fontId="17"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horizontal="center" vertical="center" wrapText="1"/>
    </xf>
    <xf numFmtId="0" fontId="8" fillId="4" borderId="18"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5" borderId="36"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12" fillId="5" borderId="18"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1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9" borderId="36" xfId="0" applyFont="1" applyFill="1" applyBorder="1" applyAlignment="1" applyProtection="1">
      <alignment horizontal="center" vertical="center" wrapText="1"/>
    </xf>
    <xf numFmtId="0" fontId="12" fillId="9" borderId="39" xfId="0" applyFont="1" applyFill="1" applyBorder="1" applyAlignment="1" applyProtection="1">
      <alignment horizontal="center" vertical="center" wrapText="1"/>
    </xf>
    <xf numFmtId="0" fontId="12" fillId="9" borderId="18" xfId="0" applyFont="1" applyFill="1" applyBorder="1" applyAlignment="1" applyProtection="1">
      <alignment horizontal="center" vertical="center" wrapText="1"/>
    </xf>
    <xf numFmtId="0" fontId="20" fillId="0" borderId="40" xfId="0" applyFont="1" applyBorder="1" applyAlignment="1" applyProtection="1">
      <alignment vertical="center" wrapText="1"/>
    </xf>
    <xf numFmtId="164" fontId="8" fillId="0" borderId="44" xfId="2" applyFont="1" applyBorder="1" applyAlignment="1" applyProtection="1">
      <alignment horizontal="center" vertical="center" wrapText="1"/>
    </xf>
    <xf numFmtId="0" fontId="20" fillId="0" borderId="45" xfId="0" applyFont="1" applyBorder="1" applyAlignment="1" applyProtection="1">
      <alignment vertical="center" wrapText="1"/>
    </xf>
    <xf numFmtId="164" fontId="8" fillId="0" borderId="50" xfId="2" applyFont="1" applyBorder="1" applyAlignment="1" applyProtection="1">
      <alignment horizontal="center" vertical="center" wrapText="1"/>
    </xf>
    <xf numFmtId="0" fontId="12" fillId="3" borderId="61" xfId="0" applyFont="1" applyFill="1" applyBorder="1" applyAlignment="1" applyProtection="1">
      <alignment vertical="center" wrapText="1"/>
    </xf>
    <xf numFmtId="0" fontId="12" fillId="22" borderId="62" xfId="0" applyFont="1" applyFill="1" applyBorder="1" applyAlignment="1" applyProtection="1">
      <alignment horizontal="center" vertical="center" wrapText="1"/>
    </xf>
    <xf numFmtId="164" fontId="12" fillId="3" borderId="63" xfId="0" applyNumberFormat="1" applyFont="1" applyFill="1" applyBorder="1" applyAlignment="1" applyProtection="1">
      <alignment vertical="center" wrapText="1"/>
    </xf>
    <xf numFmtId="0" fontId="12" fillId="3" borderId="64" xfId="0" applyFont="1" applyFill="1" applyBorder="1" applyAlignment="1" applyProtection="1">
      <alignment horizontal="center" vertical="center" wrapText="1"/>
    </xf>
    <xf numFmtId="0" fontId="20" fillId="0" borderId="51" xfId="0" applyFont="1" applyBorder="1" applyAlignment="1" applyProtection="1">
      <alignment vertical="center" wrapText="1"/>
    </xf>
    <xf numFmtId="0" fontId="9" fillId="21" borderId="53" xfId="0" applyFont="1" applyFill="1" applyBorder="1" applyAlignment="1" applyProtection="1">
      <alignment horizontal="center" vertical="center" wrapText="1"/>
    </xf>
    <xf numFmtId="164" fontId="8" fillId="0" borderId="54" xfId="2" applyFont="1" applyBorder="1" applyAlignment="1" applyProtection="1">
      <alignment horizontal="center" vertical="center" wrapText="1"/>
    </xf>
    <xf numFmtId="0" fontId="20" fillId="0" borderId="55" xfId="0" applyFont="1" applyBorder="1" applyAlignment="1" applyProtection="1">
      <alignment vertical="center" wrapText="1"/>
    </xf>
    <xf numFmtId="164" fontId="8" fillId="0" borderId="60" xfId="2" applyFont="1" applyBorder="1" applyAlignment="1" applyProtection="1">
      <alignment horizontal="center" vertical="center" wrapText="1"/>
    </xf>
    <xf numFmtId="0" fontId="20" fillId="0" borderId="67" xfId="0" applyFont="1" applyBorder="1" applyAlignment="1" applyProtection="1">
      <alignment vertical="center" wrapText="1"/>
    </xf>
    <xf numFmtId="164" fontId="8" fillId="0" borderId="71" xfId="2" applyFont="1" applyBorder="1" applyAlignment="1" applyProtection="1">
      <alignment horizontal="center" vertical="center" wrapText="1"/>
    </xf>
    <xf numFmtId="0" fontId="12" fillId="3" borderId="62" xfId="0" applyFont="1" applyFill="1" applyBorder="1" applyAlignment="1" applyProtection="1">
      <alignment horizontal="center" vertical="center" wrapText="1"/>
    </xf>
    <xf numFmtId="0" fontId="12" fillId="3" borderId="72" xfId="0" applyFont="1" applyFill="1" applyBorder="1" applyAlignment="1" applyProtection="1">
      <alignment horizontal="center" vertical="center" wrapText="1"/>
    </xf>
    <xf numFmtId="0" fontId="12" fillId="3" borderId="73" xfId="0" applyFont="1" applyFill="1" applyBorder="1" applyAlignment="1" applyProtection="1">
      <alignment vertical="center" wrapText="1"/>
    </xf>
    <xf numFmtId="0" fontId="12" fillId="3" borderId="38" xfId="0" applyFont="1" applyFill="1" applyBorder="1" applyAlignment="1" applyProtection="1">
      <alignment horizontal="center" vertical="center" wrapText="1"/>
    </xf>
    <xf numFmtId="164" fontId="12" fillId="3" borderId="74" xfId="0" applyNumberFormat="1" applyFont="1" applyFill="1" applyBorder="1" applyAlignment="1" applyProtection="1">
      <alignment vertical="center" wrapText="1"/>
    </xf>
    <xf numFmtId="0" fontId="8" fillId="0" borderId="0" xfId="0" applyFont="1" applyAlignment="1" applyProtection="1">
      <alignment vertical="center"/>
    </xf>
    <xf numFmtId="0" fontId="8" fillId="0" borderId="0" xfId="0" applyFont="1" applyAlignment="1" applyProtection="1">
      <alignment vertical="center" wrapText="1"/>
    </xf>
    <xf numFmtId="0" fontId="9" fillId="33" borderId="43" xfId="0" applyFont="1" applyFill="1" applyBorder="1" applyAlignment="1" applyProtection="1">
      <alignment horizontal="center" vertical="center" wrapText="1"/>
      <protection locked="0"/>
    </xf>
    <xf numFmtId="0" fontId="9" fillId="33" borderId="49" xfId="0" applyFont="1" applyFill="1" applyBorder="1" applyAlignment="1" applyProtection="1">
      <alignment horizontal="center" vertical="center" wrapText="1"/>
      <protection locked="0"/>
    </xf>
    <xf numFmtId="0" fontId="9" fillId="33" borderId="59" xfId="0" applyFont="1" applyFill="1" applyBorder="1" applyAlignment="1" applyProtection="1">
      <alignment horizontal="center" vertical="center" wrapText="1"/>
      <protection locked="0"/>
    </xf>
    <xf numFmtId="164" fontId="9" fillId="33" borderId="42" xfId="0" applyNumberFormat="1" applyFont="1" applyFill="1" applyBorder="1" applyAlignment="1" applyProtection="1">
      <alignment vertical="center" wrapText="1"/>
      <protection locked="0"/>
    </xf>
    <xf numFmtId="0" fontId="9" fillId="33" borderId="6" xfId="0" applyFont="1" applyFill="1" applyBorder="1" applyAlignment="1" applyProtection="1">
      <alignment horizontal="center" vertical="center" wrapText="1"/>
      <protection locked="0"/>
    </xf>
    <xf numFmtId="164" fontId="9" fillId="33" borderId="7" xfId="2" applyFont="1" applyFill="1" applyBorder="1" applyAlignment="1" applyProtection="1">
      <alignment horizontal="center" vertical="center" wrapText="1"/>
      <protection locked="0"/>
    </xf>
    <xf numFmtId="164" fontId="9" fillId="33" borderId="43" xfId="2" applyFont="1" applyFill="1" applyBorder="1" applyAlignment="1" applyProtection="1">
      <alignment horizontal="center" vertical="center" wrapText="1"/>
      <protection locked="0"/>
    </xf>
    <xf numFmtId="164" fontId="9" fillId="33" borderId="44" xfId="2" applyFont="1" applyFill="1" applyBorder="1" applyAlignment="1" applyProtection="1">
      <alignment horizontal="center" vertical="center" wrapText="1"/>
      <protection locked="0"/>
    </xf>
    <xf numFmtId="164" fontId="9" fillId="33" borderId="46" xfId="0" applyNumberFormat="1" applyFont="1" applyFill="1" applyBorder="1" applyAlignment="1" applyProtection="1">
      <alignment vertical="center" wrapText="1"/>
      <protection locked="0"/>
    </xf>
    <xf numFmtId="0" fontId="9" fillId="33" borderId="47" xfId="0" applyFont="1" applyFill="1" applyBorder="1" applyAlignment="1" applyProtection="1">
      <alignment horizontal="center" vertical="center" wrapText="1"/>
      <protection locked="0"/>
    </xf>
    <xf numFmtId="164" fontId="9" fillId="33" borderId="48" xfId="2" applyFont="1" applyFill="1" applyBorder="1" applyAlignment="1" applyProtection="1">
      <alignment horizontal="center" vertical="center" wrapText="1"/>
      <protection locked="0"/>
    </xf>
    <xf numFmtId="164" fontId="9" fillId="33" borderId="49" xfId="2" applyFont="1" applyFill="1" applyBorder="1" applyAlignment="1" applyProtection="1">
      <alignment horizontal="center" vertical="center" wrapText="1"/>
      <protection locked="0"/>
    </xf>
    <xf numFmtId="164" fontId="9" fillId="33" borderId="50" xfId="2" applyFont="1" applyFill="1" applyBorder="1" applyAlignment="1" applyProtection="1">
      <alignment horizontal="center" vertical="center" wrapText="1"/>
      <protection locked="0"/>
    </xf>
    <xf numFmtId="164" fontId="9" fillId="33" borderId="52" xfId="0" applyNumberFormat="1" applyFont="1" applyFill="1" applyBorder="1" applyAlignment="1" applyProtection="1">
      <alignment vertical="center" wrapText="1"/>
      <protection locked="0"/>
    </xf>
    <xf numFmtId="0" fontId="9" fillId="33" borderId="8" xfId="0" applyFont="1" applyFill="1" applyBorder="1" applyAlignment="1" applyProtection="1">
      <alignment horizontal="center" vertical="center" wrapText="1"/>
      <protection locked="0"/>
    </xf>
    <xf numFmtId="164" fontId="9" fillId="33" borderId="9" xfId="2" applyFont="1" applyFill="1" applyBorder="1" applyAlignment="1" applyProtection="1">
      <alignment horizontal="center" vertical="center" wrapText="1"/>
      <protection locked="0"/>
    </xf>
    <xf numFmtId="164" fontId="9" fillId="33" borderId="53" xfId="2" applyFont="1" applyFill="1" applyBorder="1" applyAlignment="1" applyProtection="1">
      <alignment horizontal="center" vertical="center" wrapText="1"/>
      <protection locked="0"/>
    </xf>
    <xf numFmtId="164" fontId="9" fillId="33" borderId="54" xfId="2" applyFont="1" applyFill="1" applyBorder="1" applyAlignment="1" applyProtection="1">
      <alignment horizontal="center" vertical="center" wrapText="1"/>
      <protection locked="0"/>
    </xf>
    <xf numFmtId="164" fontId="9" fillId="33" borderId="56" xfId="0" applyNumberFormat="1" applyFont="1" applyFill="1" applyBorder="1" applyAlignment="1" applyProtection="1">
      <alignment vertical="center" wrapText="1"/>
      <protection locked="0"/>
    </xf>
    <xf numFmtId="0" fontId="9" fillId="33" borderId="57" xfId="0" applyFont="1" applyFill="1" applyBorder="1" applyAlignment="1" applyProtection="1">
      <alignment horizontal="center" vertical="center" wrapText="1"/>
      <protection locked="0"/>
    </xf>
    <xf numFmtId="164" fontId="9" fillId="33" borderId="58" xfId="2" applyFont="1" applyFill="1" applyBorder="1" applyAlignment="1" applyProtection="1">
      <alignment horizontal="center" vertical="center" wrapText="1"/>
      <protection locked="0"/>
    </xf>
    <xf numFmtId="164" fontId="9" fillId="33" borderId="59" xfId="2" applyFont="1" applyFill="1" applyBorder="1" applyAlignment="1" applyProtection="1">
      <alignment horizontal="center" vertical="center" wrapText="1"/>
      <protection locked="0"/>
    </xf>
    <xf numFmtId="164" fontId="9" fillId="33" borderId="60" xfId="2" applyFont="1" applyFill="1" applyBorder="1" applyAlignment="1" applyProtection="1">
      <alignment horizontal="center" vertical="center" wrapText="1"/>
      <protection locked="0"/>
    </xf>
    <xf numFmtId="164" fontId="9" fillId="33" borderId="16" xfId="0" applyNumberFormat="1" applyFont="1" applyFill="1" applyBorder="1" applyAlignment="1" applyProtection="1">
      <alignment vertical="center" wrapText="1"/>
      <protection locked="0"/>
    </xf>
    <xf numFmtId="0" fontId="9" fillId="33" borderId="69" xfId="0" applyFont="1" applyFill="1" applyBorder="1" applyAlignment="1" applyProtection="1">
      <alignment horizontal="center" vertical="center" wrapText="1"/>
      <protection locked="0"/>
    </xf>
    <xf numFmtId="164" fontId="9" fillId="33" borderId="70" xfId="2" applyFont="1" applyFill="1" applyBorder="1" applyAlignment="1" applyProtection="1">
      <alignment horizontal="center" vertical="center" wrapText="1"/>
      <protection locked="0"/>
    </xf>
    <xf numFmtId="164" fontId="9" fillId="33" borderId="68" xfId="2" applyFont="1" applyFill="1" applyBorder="1" applyAlignment="1" applyProtection="1">
      <alignment horizontal="center" vertical="center" wrapText="1"/>
      <protection locked="0"/>
    </xf>
    <xf numFmtId="164" fontId="9" fillId="33" borderId="71" xfId="2" applyFont="1" applyFill="1" applyBorder="1" applyAlignment="1" applyProtection="1">
      <alignment horizontal="center" vertical="center" wrapText="1"/>
      <protection locked="0"/>
    </xf>
    <xf numFmtId="0" fontId="28" fillId="0" borderId="0" xfId="0" applyFont="1" applyAlignment="1" applyProtection="1">
      <alignment vertical="center"/>
    </xf>
    <xf numFmtId="0" fontId="29" fillId="0" borderId="0" xfId="0" applyFont="1" applyAlignment="1" applyProtection="1">
      <alignment vertical="center"/>
    </xf>
    <xf numFmtId="0" fontId="12" fillId="4" borderId="1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3" fillId="11" borderId="6"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0" fillId="0" borderId="0" xfId="0" applyFont="1" applyAlignment="1" applyProtection="1">
      <alignment vertical="center"/>
    </xf>
    <xf numFmtId="0" fontId="8" fillId="3" borderId="8" xfId="0" applyFont="1" applyFill="1" applyBorder="1" applyAlignment="1" applyProtection="1">
      <alignment vertical="center" wrapText="1"/>
    </xf>
    <xf numFmtId="0" fontId="8" fillId="3" borderId="10" xfId="0" applyFont="1" applyFill="1" applyBorder="1" applyAlignment="1" applyProtection="1">
      <alignment vertical="center" wrapText="1"/>
    </xf>
    <xf numFmtId="0" fontId="8" fillId="0" borderId="14" xfId="0" applyFont="1" applyBorder="1" applyAlignment="1" applyProtection="1">
      <alignment vertical="center" wrapText="1"/>
    </xf>
    <xf numFmtId="0" fontId="9" fillId="0" borderId="2" xfId="0" applyFont="1" applyBorder="1" applyAlignment="1" applyProtection="1">
      <alignment horizontal="center" vertical="center"/>
    </xf>
    <xf numFmtId="0" fontId="27" fillId="12" borderId="0" xfId="0" applyFont="1" applyFill="1" applyAlignment="1" applyProtection="1">
      <alignment horizontal="left" vertical="center"/>
    </xf>
    <xf numFmtId="0" fontId="27" fillId="30" borderId="0" xfId="0" applyFont="1" applyFill="1" applyAlignment="1" applyProtection="1">
      <alignment horizontal="left" vertical="center"/>
    </xf>
    <xf numFmtId="0" fontId="9" fillId="0" borderId="4" xfId="0" applyFont="1" applyBorder="1" applyAlignment="1" applyProtection="1">
      <alignment horizontal="center" vertical="center"/>
    </xf>
    <xf numFmtId="0" fontId="8" fillId="13" borderId="17" xfId="0" applyFont="1" applyFill="1" applyBorder="1" applyAlignment="1" applyProtection="1">
      <alignment vertical="center" wrapText="1"/>
    </xf>
    <xf numFmtId="0" fontId="8" fillId="13" borderId="19" xfId="0" applyFont="1" applyFill="1" applyBorder="1" applyAlignment="1" applyProtection="1">
      <alignment vertical="center" wrapText="1"/>
    </xf>
    <xf numFmtId="0" fontId="13" fillId="12" borderId="0" xfId="0" applyFont="1" applyFill="1" applyAlignment="1" applyProtection="1">
      <alignment vertical="center"/>
    </xf>
    <xf numFmtId="0" fontId="0" fillId="12" borderId="0" xfId="0" applyFont="1" applyFill="1" applyAlignment="1" applyProtection="1">
      <alignment vertical="center"/>
    </xf>
    <xf numFmtId="0" fontId="14" fillId="0" borderId="2"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8" fillId="0" borderId="12" xfId="0" applyFont="1" applyBorder="1" applyAlignment="1" applyProtection="1">
      <alignment vertical="center" wrapText="1"/>
    </xf>
    <xf numFmtId="0" fontId="9" fillId="0" borderId="15" xfId="0" applyFont="1" applyBorder="1" applyAlignment="1" applyProtection="1">
      <alignment vertical="center"/>
      <protection locked="0"/>
    </xf>
    <xf numFmtId="0" fontId="3" fillId="14" borderId="12" xfId="0" applyFont="1" applyFill="1" applyBorder="1" applyProtection="1"/>
    <xf numFmtId="0" fontId="2" fillId="15" borderId="6" xfId="0" applyFont="1" applyFill="1" applyBorder="1" applyAlignment="1" applyProtection="1">
      <alignment vertical="center" wrapText="1"/>
    </xf>
    <xf numFmtId="0" fontId="0" fillId="3" borderId="7" xfId="0" applyFill="1" applyBorder="1" applyAlignment="1" applyProtection="1">
      <alignment horizontal="left" vertical="center" wrapText="1"/>
    </xf>
    <xf numFmtId="0" fontId="2" fillId="15" borderId="10" xfId="0" applyFont="1" applyFill="1" applyBorder="1" applyAlignment="1" applyProtection="1">
      <alignment vertical="center" wrapText="1"/>
    </xf>
    <xf numFmtId="0" fontId="0" fillId="3" borderId="11" xfId="0" applyFont="1" applyFill="1" applyBorder="1" applyAlignment="1" applyProtection="1">
      <alignment horizontal="left" vertical="center" wrapText="1"/>
    </xf>
    <xf numFmtId="0" fontId="2" fillId="0" borderId="12" xfId="0" applyFont="1" applyBorder="1" applyAlignment="1" applyProtection="1">
      <alignment vertical="center" wrapText="1"/>
    </xf>
    <xf numFmtId="0" fontId="0" fillId="13" borderId="0" xfId="0" applyFill="1" applyAlignment="1" applyProtection="1">
      <alignment wrapText="1"/>
    </xf>
    <xf numFmtId="0" fontId="0" fillId="0" borderId="0" xfId="0" applyAlignment="1" applyProtection="1">
      <alignment wrapText="1"/>
    </xf>
    <xf numFmtId="0" fontId="2" fillId="13" borderId="0" xfId="0" applyFont="1" applyFill="1" applyBorder="1" applyAlignment="1" applyProtection="1">
      <alignment horizontal="left" vertical="center" wrapText="1"/>
    </xf>
    <xf numFmtId="0" fontId="0" fillId="13" borderId="0" xfId="0" applyFill="1" applyBorder="1" applyAlignment="1" applyProtection="1">
      <alignment horizontal="center" vertical="center" wrapText="1"/>
    </xf>
    <xf numFmtId="0" fontId="0" fillId="13" borderId="0" xfId="0" applyFill="1" applyProtection="1"/>
    <xf numFmtId="0" fontId="0" fillId="13" borderId="0" xfId="0" applyNumberFormat="1" applyFill="1" applyAlignment="1" applyProtection="1">
      <alignment horizontal="center" wrapText="1"/>
    </xf>
    <xf numFmtId="0" fontId="0" fillId="13" borderId="0" xfId="0" applyNumberFormat="1" applyFill="1" applyAlignment="1" applyProtection="1">
      <alignment horizontal="center"/>
    </xf>
    <xf numFmtId="0" fontId="15" fillId="13" borderId="0" xfId="0" applyFont="1" applyFill="1" applyBorder="1" applyAlignment="1" applyProtection="1">
      <alignment horizontal="left" vertical="center"/>
    </xf>
    <xf numFmtId="0" fontId="2" fillId="17" borderId="12" xfId="0" applyFont="1" applyFill="1" applyBorder="1" applyAlignment="1" applyProtection="1">
      <alignment horizontal="center" vertical="center" wrapText="1"/>
    </xf>
    <xf numFmtId="0" fontId="2" fillId="17" borderId="23" xfId="0" applyFont="1" applyFill="1" applyBorder="1" applyAlignment="1" applyProtection="1">
      <alignment horizontal="center" vertical="center" wrapText="1"/>
    </xf>
    <xf numFmtId="0" fontId="2" fillId="17" borderId="13" xfId="0" applyFont="1" applyFill="1" applyBorder="1" applyAlignment="1" applyProtection="1">
      <alignment horizontal="center" vertical="center" wrapText="1"/>
    </xf>
    <xf numFmtId="0" fontId="2" fillId="5" borderId="12" xfId="4" applyNumberFormat="1" applyFont="1" applyFill="1" applyBorder="1" applyAlignment="1" applyProtection="1">
      <alignment horizontal="center" vertical="center" wrapText="1"/>
    </xf>
    <xf numFmtId="0" fontId="2" fillId="5" borderId="23" xfId="4" applyNumberFormat="1" applyFont="1" applyFill="1" applyBorder="1" applyAlignment="1" applyProtection="1">
      <alignment horizontal="center" vertical="center" wrapText="1"/>
    </xf>
    <xf numFmtId="0" fontId="2" fillId="10" borderId="13" xfId="4" applyNumberFormat="1"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0" fillId="3" borderId="20" xfId="0" applyFill="1" applyBorder="1" applyAlignment="1" applyProtection="1">
      <alignment wrapText="1"/>
    </xf>
    <xf numFmtId="167" fontId="0" fillId="3" borderId="21" xfId="0" applyNumberFormat="1" applyFill="1" applyBorder="1" applyAlignment="1" applyProtection="1">
      <alignment wrapText="1"/>
    </xf>
    <xf numFmtId="0" fontId="16" fillId="3" borderId="26" xfId="0" applyNumberFormat="1" applyFont="1" applyFill="1" applyBorder="1" applyAlignment="1" applyProtection="1">
      <alignment horizontal="center" wrapText="1"/>
    </xf>
    <xf numFmtId="0" fontId="16" fillId="3" borderId="20" xfId="0" applyNumberFormat="1" applyFont="1" applyFill="1" applyBorder="1" applyAlignment="1" applyProtection="1">
      <alignment horizontal="center" wrapText="1"/>
    </xf>
    <xf numFmtId="0" fontId="16" fillId="3" borderId="21" xfId="0" applyNumberFormat="1" applyFont="1" applyFill="1" applyBorder="1" applyAlignment="1" applyProtection="1">
      <alignment horizontal="center" wrapText="1"/>
    </xf>
    <xf numFmtId="164" fontId="2" fillId="34" borderId="21" xfId="0" applyNumberFormat="1" applyFont="1" applyFill="1" applyBorder="1" applyAlignment="1" applyProtection="1">
      <alignment wrapText="1"/>
    </xf>
    <xf numFmtId="0" fontId="0" fillId="3" borderId="30" xfId="0" applyFill="1" applyBorder="1" applyAlignment="1" applyProtection="1">
      <alignment wrapText="1"/>
    </xf>
    <xf numFmtId="167" fontId="0" fillId="3" borderId="3" xfId="0" applyNumberFormat="1" applyFill="1" applyBorder="1" applyAlignment="1" applyProtection="1">
      <alignment wrapText="1"/>
    </xf>
    <xf numFmtId="0" fontId="16" fillId="3" borderId="2" xfId="0" applyNumberFormat="1" applyFont="1" applyFill="1" applyBorder="1" applyAlignment="1" applyProtection="1">
      <alignment horizontal="center" wrapText="1"/>
    </xf>
    <xf numFmtId="0" fontId="16" fillId="3" borderId="30" xfId="0" applyNumberFormat="1" applyFont="1" applyFill="1" applyBorder="1" applyAlignment="1" applyProtection="1">
      <alignment horizontal="center" wrapText="1"/>
    </xf>
    <xf numFmtId="0" fontId="16" fillId="3" borderId="3" xfId="0" applyNumberFormat="1" applyFont="1" applyFill="1" applyBorder="1" applyAlignment="1" applyProtection="1">
      <alignment horizontal="center" wrapText="1"/>
    </xf>
    <xf numFmtId="164" fontId="2" fillId="34" borderId="3" xfId="0" applyNumberFormat="1" applyFont="1" applyFill="1" applyBorder="1" applyAlignment="1" applyProtection="1">
      <alignment wrapText="1"/>
    </xf>
    <xf numFmtId="0" fontId="0" fillId="3" borderId="22" xfId="0" applyFill="1" applyBorder="1" applyAlignment="1" applyProtection="1">
      <alignment wrapText="1"/>
    </xf>
    <xf numFmtId="167" fontId="0" fillId="3" borderId="5" xfId="0" applyNumberFormat="1" applyFill="1" applyBorder="1" applyAlignment="1" applyProtection="1">
      <alignment wrapText="1"/>
    </xf>
    <xf numFmtId="0" fontId="16" fillId="3" borderId="4" xfId="0" applyNumberFormat="1" applyFont="1" applyFill="1" applyBorder="1" applyAlignment="1" applyProtection="1">
      <alignment horizontal="center" wrapText="1"/>
    </xf>
    <xf numFmtId="0" fontId="16" fillId="3" borderId="22" xfId="0" applyNumberFormat="1" applyFont="1" applyFill="1" applyBorder="1" applyAlignment="1" applyProtection="1">
      <alignment horizontal="center" wrapText="1"/>
    </xf>
    <xf numFmtId="0" fontId="16" fillId="3" borderId="5" xfId="0" applyNumberFormat="1" applyFont="1" applyFill="1" applyBorder="1" applyAlignment="1" applyProtection="1">
      <alignment horizontal="center" wrapText="1"/>
    </xf>
    <xf numFmtId="164" fontId="2" fillId="34" borderId="5" xfId="0" applyNumberFormat="1" applyFont="1" applyFill="1" applyBorder="1" applyAlignment="1" applyProtection="1">
      <alignment wrapText="1"/>
    </xf>
    <xf numFmtId="0" fontId="5" fillId="3" borderId="12" xfId="0" applyFont="1" applyFill="1" applyBorder="1" applyAlignment="1" applyProtection="1">
      <alignment wrapText="1"/>
    </xf>
    <xf numFmtId="0" fontId="5" fillId="3" borderId="23" xfId="0" applyFont="1" applyFill="1" applyBorder="1" applyAlignment="1" applyProtection="1">
      <alignment wrapText="1"/>
    </xf>
    <xf numFmtId="0" fontId="5" fillId="3" borderId="25" xfId="0" applyFont="1" applyFill="1" applyBorder="1" applyAlignment="1" applyProtection="1">
      <alignment wrapText="1"/>
    </xf>
    <xf numFmtId="0" fontId="5" fillId="3" borderId="12" xfId="0" applyNumberFormat="1" applyFont="1" applyFill="1" applyBorder="1" applyAlignment="1" applyProtection="1">
      <alignment horizontal="center" wrapText="1"/>
    </xf>
    <xf numFmtId="0" fontId="5" fillId="3" borderId="23" xfId="0" applyNumberFormat="1" applyFont="1" applyFill="1" applyBorder="1" applyAlignment="1" applyProtection="1">
      <alignment horizontal="center" wrapText="1"/>
    </xf>
    <xf numFmtId="0" fontId="5" fillId="3" borderId="13" xfId="0" applyNumberFormat="1" applyFont="1" applyFill="1" applyBorder="1" applyAlignment="1" applyProtection="1">
      <alignment horizontal="center" wrapText="1"/>
    </xf>
    <xf numFmtId="0" fontId="5" fillId="3" borderId="12" xfId="0" applyFont="1" applyFill="1" applyBorder="1" applyAlignment="1" applyProtection="1">
      <alignment horizontal="center" wrapText="1"/>
    </xf>
    <xf numFmtId="4" fontId="5" fillId="3" borderId="23" xfId="0" applyNumberFormat="1" applyFont="1" applyFill="1" applyBorder="1" applyAlignment="1" applyProtection="1">
      <alignment horizontal="right" wrapText="1"/>
    </xf>
    <xf numFmtId="164" fontId="5" fillId="3" borderId="13" xfId="0" applyNumberFormat="1" applyFont="1" applyFill="1" applyBorder="1" applyAlignment="1" applyProtection="1">
      <alignment wrapText="1"/>
    </xf>
    <xf numFmtId="0" fontId="5" fillId="3" borderId="24" xfId="0" applyFont="1" applyFill="1" applyBorder="1" applyAlignment="1" applyProtection="1">
      <alignment horizontal="center" wrapText="1"/>
    </xf>
    <xf numFmtId="0" fontId="0" fillId="0" borderId="0" xfId="0" applyNumberFormat="1" applyAlignment="1" applyProtection="1">
      <alignment horizontal="center" wrapText="1"/>
    </xf>
    <xf numFmtId="0" fontId="0" fillId="8" borderId="1" xfId="0" applyFont="1" applyFill="1" applyBorder="1" applyAlignment="1" applyProtection="1">
      <alignment wrapText="1"/>
      <protection locked="0"/>
    </xf>
    <xf numFmtId="0" fontId="0" fillId="8" borderId="29" xfId="0" applyFont="1" applyFill="1" applyBorder="1" applyAlignment="1" applyProtection="1">
      <alignment wrapText="1"/>
      <protection locked="0"/>
    </xf>
    <xf numFmtId="0" fontId="0" fillId="8" borderId="33" xfId="0" applyFill="1" applyBorder="1" applyAlignment="1" applyProtection="1">
      <alignment wrapText="1"/>
      <protection locked="0"/>
    </xf>
    <xf numFmtId="0" fontId="9" fillId="32" borderId="13" xfId="0" applyFont="1" applyFill="1" applyBorder="1" applyAlignment="1" applyProtection="1">
      <alignment horizontal="center" vertical="center"/>
      <protection locked="0"/>
    </xf>
    <xf numFmtId="164" fontId="9" fillId="32" borderId="13" xfId="0" applyNumberFormat="1"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2" fillId="3" borderId="1" xfId="0" applyFont="1" applyFill="1" applyBorder="1" applyAlignment="1" applyProtection="1">
      <alignment horizontal="left" vertical="center" wrapText="1"/>
    </xf>
    <xf numFmtId="0" fontId="10" fillId="8" borderId="16"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3" fillId="16" borderId="16" xfId="0" applyFont="1" applyFill="1" applyBorder="1" applyAlignment="1" applyProtection="1">
      <alignment horizontal="left" wrapText="1"/>
    </xf>
    <xf numFmtId="0" fontId="2" fillId="3" borderId="15" xfId="0" applyNumberFormat="1"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3" fillId="18" borderId="16" xfId="0" applyFont="1" applyFill="1" applyBorder="1" applyAlignment="1" applyProtection="1">
      <alignment horizontal="left" wrapText="1"/>
    </xf>
    <xf numFmtId="0" fontId="8" fillId="19" borderId="12"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6" borderId="18"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9" borderId="18" xfId="0" applyFont="1" applyFill="1" applyBorder="1" applyAlignment="1" applyProtection="1">
      <alignment horizontal="center" vertical="center" wrapText="1"/>
    </xf>
    <xf numFmtId="0" fontId="12" fillId="20" borderId="15" xfId="0" applyFont="1" applyFill="1" applyBorder="1" applyAlignment="1" applyProtection="1">
      <alignment horizontal="center" vertical="center" wrapText="1"/>
    </xf>
    <xf numFmtId="0" fontId="19" fillId="4" borderId="38"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6" borderId="38" xfId="0" applyFont="1" applyFill="1" applyBorder="1" applyAlignment="1" applyProtection="1">
      <alignment horizontal="center" vertical="center" wrapText="1"/>
    </xf>
    <xf numFmtId="0" fontId="19" fillId="3" borderId="38" xfId="0" applyFont="1" applyFill="1" applyBorder="1" applyAlignment="1" applyProtection="1">
      <alignment horizontal="center" vertical="center" wrapText="1"/>
    </xf>
    <xf numFmtId="0" fontId="19" fillId="9" borderId="38"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center" wrapText="1"/>
    </xf>
    <xf numFmtId="0" fontId="9" fillId="0" borderId="0" xfId="0" applyFont="1" applyAlignment="1" applyProtection="1">
      <alignment horizontal="left" vertical="center" wrapText="1"/>
    </xf>
    <xf numFmtId="0" fontId="12" fillId="0" borderId="12" xfId="0" applyFont="1" applyBorder="1" applyAlignment="1" applyProtection="1">
      <alignment horizontal="left" vertical="center" wrapText="1"/>
    </xf>
    <xf numFmtId="0" fontId="9" fillId="21" borderId="41" xfId="0" applyFont="1" applyFill="1" applyBorder="1" applyAlignment="1" applyProtection="1">
      <alignment horizontal="center" vertical="center" wrapText="1"/>
    </xf>
    <xf numFmtId="0" fontId="21" fillId="31" borderId="13" xfId="0" applyFont="1" applyFill="1" applyBorder="1" applyAlignment="1">
      <alignment horizontal="center" vertical="center"/>
    </xf>
    <xf numFmtId="0" fontId="21" fillId="23" borderId="12" xfId="0" applyFont="1" applyFill="1" applyBorder="1" applyAlignment="1">
      <alignment horizontal="center" vertical="center"/>
    </xf>
    <xf numFmtId="0" fontId="21" fillId="18" borderId="77" xfId="0" applyFont="1" applyFill="1" applyBorder="1" applyAlignment="1">
      <alignment horizontal="center" vertical="center"/>
    </xf>
    <xf numFmtId="0" fontId="21" fillId="18" borderId="23"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18" xfId="0" applyFont="1" applyFill="1" applyBorder="1" applyAlignment="1">
      <alignment horizontal="left" vertical="center" wrapText="1"/>
    </xf>
    <xf numFmtId="0" fontId="22" fillId="25" borderId="18" xfId="4" applyFont="1" applyFill="1" applyBorder="1" applyAlignment="1">
      <alignment horizontal="center" vertical="center" wrapText="1"/>
    </xf>
    <xf numFmtId="0" fontId="23" fillId="5" borderId="15" xfId="4" applyFont="1" applyFill="1" applyBorder="1" applyAlignment="1">
      <alignment horizontal="center" vertical="center" wrapText="1"/>
    </xf>
    <xf numFmtId="0" fontId="15" fillId="17" borderId="15" xfId="4" applyFont="1" applyFill="1" applyBorder="1" applyAlignment="1">
      <alignment horizontal="center" vertical="center" wrapText="1"/>
    </xf>
  </cellXfs>
  <cellStyles count="6">
    <cellStyle name="Euro" xfId="2"/>
    <cellStyle name="Lien hypertexte" xfId="1" builtinId="8"/>
    <cellStyle name="Milliers 2" xfId="3"/>
    <cellStyle name="Normal" xfId="0" builtinId="0"/>
    <cellStyle name="Normal 2" xfId="4"/>
    <cellStyle name="Pourcentage 2" xfId="5"/>
  </cellStyles>
  <dxfs count="1">
    <dxf>
      <font>
        <b/>
        <i val="0"/>
        <color rgb="FF00B050"/>
      </font>
    </dxf>
  </dxfs>
  <tableStyles count="0" defaultTableStyle="TableStyleMedium2" defaultPivotStyle="PivotStyleLight16"/>
  <colors>
    <indexedColors>
      <rgbColor rgb="FF000000"/>
      <rgbColor rgb="FFFFFFFF"/>
      <rgbColor rgb="FFFF0000"/>
      <rgbColor rgb="FF00FF00"/>
      <rgbColor rgb="FF0000FF"/>
      <rgbColor rgb="FFD4EA6B"/>
      <rgbColor rgb="FFFF00FF"/>
      <rgbColor rgb="FFEDEDED"/>
      <rgbColor rgb="FF800000"/>
      <rgbColor rgb="FF008000"/>
      <rgbColor rgb="FF000080"/>
      <rgbColor rgb="FFE7E6E6"/>
      <rgbColor rgb="FF800080"/>
      <rgbColor rgb="FF0070C0"/>
      <rgbColor rgb="FFC0C0C0"/>
      <rgbColor rgb="FF5B9BD5"/>
      <rgbColor rgb="FFA6A6A6"/>
      <rgbColor rgb="FFC55A11"/>
      <rgbColor rgb="FFFFF2CC"/>
      <rgbColor rgb="FFDDEBF7"/>
      <rgbColor rgb="FF660066"/>
      <rgbColor rgb="FFD0CECE"/>
      <rgbColor rgb="FF0563C1"/>
      <rgbColor rgb="FFD6DCE5"/>
      <rgbColor rgb="FF000080"/>
      <rgbColor rgb="FFFF00FF"/>
      <rgbColor rgb="FFFBE5D6"/>
      <rgbColor rgb="FFF2F2F2"/>
      <rgbColor rgb="FF800080"/>
      <rgbColor rgb="FF800000"/>
      <rgbColor rgb="FF008080"/>
      <rgbColor rgb="FF0000FF"/>
      <rgbColor rgb="FFDAE3F3"/>
      <rgbColor rgb="FFDEEBF7"/>
      <rgbColor rgb="FFE2F0D9"/>
      <rgbColor rgb="FFFFE699"/>
      <rgbColor rgb="FF9DC3E6"/>
      <rgbColor rgb="FFF4B183"/>
      <rgbColor rgb="FFB6B6B6"/>
      <rgbColor rgb="FFFFD966"/>
      <rgbColor rgb="FF2E75B6"/>
      <rgbColor rgb="FFB4C7DC"/>
      <rgbColor rgb="FFC5E0B4"/>
      <rgbColor rgb="FFFFC000"/>
      <rgbColor rgb="FFD9D9D9"/>
      <rgbColor rgb="FFED7D31"/>
      <rgbColor rgb="FF44546A"/>
      <rgbColor rgb="FFA5A5A5"/>
      <rgbColor rgb="FF003366"/>
      <rgbColor rgb="FF00B050"/>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sheetPr>
  <dimension ref="A1:AMK32"/>
  <sheetViews>
    <sheetView zoomScaleNormal="100" workbookViewId="0">
      <selection activeCell="B27" sqref="B27"/>
    </sheetView>
  </sheetViews>
  <sheetFormatPr baseColWidth="10" defaultColWidth="9.140625" defaultRowHeight="15" x14ac:dyDescent="0.25"/>
  <cols>
    <col min="1" max="1" width="61.7109375" style="1" customWidth="1"/>
    <col min="2" max="2" width="62.7109375" style="1" customWidth="1"/>
    <col min="3" max="6" width="36.42578125" style="1" customWidth="1"/>
    <col min="7" max="1025" width="11.42578125" style="1"/>
  </cols>
  <sheetData>
    <row r="1" spans="1:2" ht="18.75" x14ac:dyDescent="0.25">
      <c r="A1" s="356" t="s">
        <v>0</v>
      </c>
      <c r="B1" s="356"/>
    </row>
    <row r="2" spans="1:2" x14ac:dyDescent="0.25">
      <c r="A2" s="2" t="s">
        <v>1</v>
      </c>
      <c r="B2" s="3"/>
    </row>
    <row r="3" spans="1:2" x14ac:dyDescent="0.25">
      <c r="A3" s="4" t="s">
        <v>2</v>
      </c>
      <c r="B3" s="5"/>
    </row>
    <row r="5" spans="1:2" ht="18.75" x14ac:dyDescent="0.25">
      <c r="A5" s="6" t="s">
        <v>3</v>
      </c>
      <c r="B5" s="7"/>
    </row>
    <row r="6" spans="1:2" x14ac:dyDescent="0.25">
      <c r="A6" s="8" t="s">
        <v>4</v>
      </c>
      <c r="B6" s="9"/>
    </row>
    <row r="7" spans="1:2" x14ac:dyDescent="0.25">
      <c r="A7" s="8" t="s">
        <v>5</v>
      </c>
      <c r="B7" s="9"/>
    </row>
    <row r="8" spans="1:2" x14ac:dyDescent="0.25">
      <c r="A8" s="8" t="s">
        <v>6</v>
      </c>
      <c r="B8" s="10"/>
    </row>
    <row r="9" spans="1:2" x14ac:dyDescent="0.25">
      <c r="A9" s="8" t="s">
        <v>7</v>
      </c>
      <c r="B9" s="9"/>
    </row>
    <row r="10" spans="1:2" x14ac:dyDescent="0.25">
      <c r="A10" s="8" t="s">
        <v>8</v>
      </c>
      <c r="B10" s="9"/>
    </row>
    <row r="11" spans="1:2" x14ac:dyDescent="0.25">
      <c r="A11" s="11" t="s">
        <v>9</v>
      </c>
      <c r="B11" s="12"/>
    </row>
    <row r="12" spans="1:2" ht="18.75" x14ac:dyDescent="0.25">
      <c r="A12" s="13" t="s">
        <v>10</v>
      </c>
      <c r="B12" s="14"/>
    </row>
    <row r="13" spans="1:2" x14ac:dyDescent="0.25">
      <c r="A13" s="15" t="s">
        <v>4</v>
      </c>
      <c r="B13" s="16"/>
    </row>
    <row r="14" spans="1:2" x14ac:dyDescent="0.25">
      <c r="A14" s="15" t="s">
        <v>5</v>
      </c>
      <c r="B14" s="16"/>
    </row>
    <row r="15" spans="1:2" x14ac:dyDescent="0.25">
      <c r="A15" s="15" t="s">
        <v>6</v>
      </c>
      <c r="B15" s="16"/>
    </row>
    <row r="16" spans="1:2" ht="18.75" x14ac:dyDescent="0.25">
      <c r="A16" s="17" t="s">
        <v>11</v>
      </c>
      <c r="B16" s="18"/>
    </row>
    <row r="17" spans="1:2" x14ac:dyDescent="0.25">
      <c r="A17" s="19" t="s">
        <v>4</v>
      </c>
      <c r="B17" s="20"/>
    </row>
    <row r="18" spans="1:2" x14ac:dyDescent="0.25">
      <c r="A18" s="19" t="s">
        <v>5</v>
      </c>
      <c r="B18" s="20"/>
    </row>
    <row r="19" spans="1:2" x14ac:dyDescent="0.25">
      <c r="A19" s="19" t="s">
        <v>6</v>
      </c>
      <c r="B19" s="20"/>
    </row>
    <row r="20" spans="1:2" ht="18.75" x14ac:dyDescent="0.25">
      <c r="A20" s="21" t="s">
        <v>12</v>
      </c>
      <c r="B20" s="22"/>
    </row>
    <row r="21" spans="1:2" x14ac:dyDescent="0.25">
      <c r="A21" s="23" t="s">
        <v>4</v>
      </c>
      <c r="B21" s="24"/>
    </row>
    <row r="22" spans="1:2" x14ac:dyDescent="0.25">
      <c r="A22" s="23" t="s">
        <v>5</v>
      </c>
      <c r="B22" s="24"/>
    </row>
    <row r="23" spans="1:2" x14ac:dyDescent="0.25">
      <c r="A23" s="23" t="s">
        <v>6</v>
      </c>
      <c r="B23" s="24"/>
    </row>
    <row r="24" spans="1:2" ht="18.75" x14ac:dyDescent="0.25">
      <c r="A24" s="25" t="s">
        <v>13</v>
      </c>
      <c r="B24" s="26"/>
    </row>
    <row r="25" spans="1:2" x14ac:dyDescent="0.25">
      <c r="A25" s="27" t="s">
        <v>4</v>
      </c>
      <c r="B25" s="28"/>
    </row>
    <row r="26" spans="1:2" x14ac:dyDescent="0.25">
      <c r="A26" s="27" t="s">
        <v>5</v>
      </c>
      <c r="B26" s="28"/>
    </row>
    <row r="27" spans="1:2" x14ac:dyDescent="0.25">
      <c r="A27" s="27" t="s">
        <v>6</v>
      </c>
      <c r="B27" s="28"/>
    </row>
    <row r="28" spans="1:2" ht="18.75" x14ac:dyDescent="0.25">
      <c r="A28" s="29" t="s">
        <v>14</v>
      </c>
      <c r="B28" s="30"/>
    </row>
    <row r="29" spans="1:2" x14ac:dyDescent="0.25">
      <c r="A29" s="31" t="s">
        <v>4</v>
      </c>
      <c r="B29" s="32"/>
    </row>
    <row r="30" spans="1:2" x14ac:dyDescent="0.25">
      <c r="A30" s="31" t="s">
        <v>5</v>
      </c>
      <c r="B30" s="32"/>
    </row>
    <row r="31" spans="1:2" x14ac:dyDescent="0.25">
      <c r="A31" s="31" t="s">
        <v>6</v>
      </c>
      <c r="B31" s="32"/>
    </row>
    <row r="32" spans="1:2" ht="137.25" customHeight="1" x14ac:dyDescent="0.25">
      <c r="A32" s="33" t="s">
        <v>15</v>
      </c>
      <c r="B32" s="34"/>
    </row>
  </sheetData>
  <sheetProtection sheet="1" objects="1" scenarios="1"/>
  <mergeCells count="1">
    <mergeCell ref="A1:B1"/>
  </mergeCell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C3E6"/>
  </sheetPr>
  <dimension ref="A1:AMK34"/>
  <sheetViews>
    <sheetView tabSelected="1" zoomScaleNormal="100" workbookViewId="0">
      <selection activeCell="B3" sqref="B3"/>
    </sheetView>
  </sheetViews>
  <sheetFormatPr baseColWidth="10" defaultColWidth="9.140625" defaultRowHeight="15" x14ac:dyDescent="0.25"/>
  <cols>
    <col min="1" max="1" width="32" style="282" customWidth="1"/>
    <col min="2" max="6" width="31.5703125" style="282" customWidth="1"/>
    <col min="7" max="13" width="11.42578125" style="282"/>
    <col min="14" max="18" width="3.42578125" style="282" customWidth="1"/>
    <col min="19" max="19" width="16.7109375" style="282" customWidth="1"/>
    <col min="20" max="1025" width="11.42578125" style="282"/>
    <col min="1026" max="16384" width="9.140625" style="203"/>
  </cols>
  <sheetData>
    <row r="1" spans="1:19" ht="18.75" x14ac:dyDescent="0.25">
      <c r="A1" s="280" t="s">
        <v>16</v>
      </c>
      <c r="B1" s="281" t="s">
        <v>17</v>
      </c>
      <c r="C1" s="281" t="s">
        <v>18</v>
      </c>
      <c r="D1" s="281" t="s">
        <v>19</v>
      </c>
      <c r="E1" s="281" t="s">
        <v>20</v>
      </c>
      <c r="F1" s="281" t="s">
        <v>21</v>
      </c>
    </row>
    <row r="2" spans="1:19" x14ac:dyDescent="0.25">
      <c r="A2" s="283" t="s">
        <v>22</v>
      </c>
      <c r="B2" s="35"/>
      <c r="C2" s="35"/>
      <c r="D2" s="35"/>
      <c r="E2" s="35"/>
      <c r="F2" s="35"/>
    </row>
    <row r="3" spans="1:19" ht="25.5" x14ac:dyDescent="0.25">
      <c r="A3" s="284" t="s">
        <v>23</v>
      </c>
      <c r="B3" s="36"/>
      <c r="C3" s="36"/>
      <c r="D3" s="36"/>
      <c r="E3" s="36"/>
      <c r="F3" s="36"/>
    </row>
    <row r="4" spans="1:19" ht="64.5" customHeight="1" x14ac:dyDescent="0.25">
      <c r="A4" s="285" t="s">
        <v>24</v>
      </c>
      <c r="B4" s="37"/>
      <c r="C4" s="297"/>
      <c r="D4" s="297"/>
      <c r="E4" s="297"/>
      <c r="F4" s="297"/>
    </row>
    <row r="5" spans="1:19" ht="37.5" customHeight="1" x14ac:dyDescent="0.25">
      <c r="A5" s="358" t="s">
        <v>311</v>
      </c>
      <c r="B5" s="358"/>
      <c r="C5" s="358"/>
      <c r="D5" s="358"/>
      <c r="E5" s="358"/>
      <c r="F5" s="358"/>
    </row>
    <row r="6" spans="1:19" ht="15" customHeight="1" x14ac:dyDescent="0.25">
      <c r="A6" s="357" t="s">
        <v>25</v>
      </c>
      <c r="B6" s="357"/>
      <c r="C6" s="357"/>
      <c r="D6" s="357"/>
      <c r="E6" s="357"/>
      <c r="F6" s="357"/>
    </row>
    <row r="7" spans="1:19" x14ac:dyDescent="0.25">
      <c r="A7" s="286" t="s">
        <v>26</v>
      </c>
      <c r="B7" s="38"/>
      <c r="C7" s="38"/>
      <c r="D7" s="38"/>
      <c r="E7" s="38"/>
      <c r="F7" s="38"/>
      <c r="N7" s="287" t="str">
        <f>IF(B7="","","/"&amp;A7)</f>
        <v/>
      </c>
      <c r="O7" s="287" t="str">
        <f>IF(C7="","","/"&amp;A7)</f>
        <v/>
      </c>
      <c r="P7" s="287" t="str">
        <f>IF(D7="","","/"&amp;A7)</f>
        <v/>
      </c>
      <c r="Q7" s="287" t="str">
        <f>IF(E7="","","/"&amp;A7)</f>
        <v/>
      </c>
      <c r="R7" s="287" t="str">
        <f>IF(F7="","","/"&amp;A7)</f>
        <v/>
      </c>
      <c r="S7" s="288" t="str">
        <f>IF(COUNTIF(N7:R7,"/"&amp;A7)&gt;0,"/"&amp;A7,"")</f>
        <v/>
      </c>
    </row>
    <row r="8" spans="1:19" x14ac:dyDescent="0.25">
      <c r="A8" s="286">
        <v>11</v>
      </c>
      <c r="B8" s="38"/>
      <c r="C8" s="38"/>
      <c r="D8" s="38"/>
      <c r="E8" s="38"/>
      <c r="F8" s="38"/>
      <c r="N8" s="287" t="str">
        <f t="shared" ref="N8:N19" si="0">IF(B8="","","/"&amp;A8)</f>
        <v/>
      </c>
      <c r="O8" s="287" t="str">
        <f t="shared" ref="O8:O19" si="1">IF(C8="","","/"&amp;A8)</f>
        <v/>
      </c>
      <c r="P8" s="287" t="str">
        <f t="shared" ref="P8:P19" si="2">IF(D8="","","/"&amp;A8)</f>
        <v/>
      </c>
      <c r="Q8" s="287" t="str">
        <f t="shared" ref="Q8:Q19" si="3">IF(E8="","","/"&amp;A8)</f>
        <v/>
      </c>
      <c r="R8" s="287" t="str">
        <f t="shared" ref="R8:R19" si="4">IF(F8="","","/"&amp;A8)</f>
        <v/>
      </c>
      <c r="S8" s="288" t="str">
        <f t="shared" ref="S8:S19" si="5">IF(COUNTIF(N8:R8,"/"&amp;A8)&gt;0,"/"&amp;A8,"")</f>
        <v/>
      </c>
    </row>
    <row r="9" spans="1:19" x14ac:dyDescent="0.25">
      <c r="A9" s="286">
        <v>12</v>
      </c>
      <c r="B9" s="38"/>
      <c r="C9" s="38"/>
      <c r="D9" s="38"/>
      <c r="E9" s="38"/>
      <c r="F9" s="38"/>
      <c r="N9" s="287" t="str">
        <f t="shared" si="0"/>
        <v/>
      </c>
      <c r="O9" s="287" t="str">
        <f t="shared" si="1"/>
        <v/>
      </c>
      <c r="P9" s="287" t="str">
        <f t="shared" si="2"/>
        <v/>
      </c>
      <c r="Q9" s="287" t="str">
        <f t="shared" si="3"/>
        <v/>
      </c>
      <c r="R9" s="287" t="str">
        <f t="shared" si="4"/>
        <v/>
      </c>
      <c r="S9" s="288" t="str">
        <f t="shared" si="5"/>
        <v/>
      </c>
    </row>
    <row r="10" spans="1:19" x14ac:dyDescent="0.25">
      <c r="A10" s="286">
        <v>30</v>
      </c>
      <c r="B10" s="38"/>
      <c r="C10" s="38"/>
      <c r="D10" s="38"/>
      <c r="E10" s="38"/>
      <c r="F10" s="38"/>
      <c r="N10" s="287" t="str">
        <f t="shared" si="0"/>
        <v/>
      </c>
      <c r="O10" s="287" t="str">
        <f t="shared" si="1"/>
        <v/>
      </c>
      <c r="P10" s="287" t="str">
        <f t="shared" si="2"/>
        <v/>
      </c>
      <c r="Q10" s="287" t="str">
        <f t="shared" si="3"/>
        <v/>
      </c>
      <c r="R10" s="287" t="str">
        <f t="shared" si="4"/>
        <v/>
      </c>
      <c r="S10" s="288" t="str">
        <f t="shared" si="5"/>
        <v/>
      </c>
    </row>
    <row r="11" spans="1:19" x14ac:dyDescent="0.25">
      <c r="A11" s="286">
        <v>31</v>
      </c>
      <c r="B11" s="38"/>
      <c r="C11" s="38"/>
      <c r="D11" s="38"/>
      <c r="E11" s="38"/>
      <c r="F11" s="38"/>
      <c r="N11" s="287" t="str">
        <f t="shared" si="0"/>
        <v/>
      </c>
      <c r="O11" s="287" t="str">
        <f t="shared" si="1"/>
        <v/>
      </c>
      <c r="P11" s="287" t="str">
        <f t="shared" si="2"/>
        <v/>
      </c>
      <c r="Q11" s="287" t="str">
        <f t="shared" si="3"/>
        <v/>
      </c>
      <c r="R11" s="287" t="str">
        <f t="shared" si="4"/>
        <v/>
      </c>
      <c r="S11" s="288" t="str">
        <f t="shared" si="5"/>
        <v/>
      </c>
    </row>
    <row r="12" spans="1:19" x14ac:dyDescent="0.25">
      <c r="A12" s="286">
        <v>32</v>
      </c>
      <c r="B12" s="38"/>
      <c r="C12" s="38"/>
      <c r="D12" s="38"/>
      <c r="E12" s="38"/>
      <c r="F12" s="38"/>
      <c r="N12" s="287" t="str">
        <f t="shared" si="0"/>
        <v/>
      </c>
      <c r="O12" s="287" t="str">
        <f t="shared" si="1"/>
        <v/>
      </c>
      <c r="P12" s="287" t="str">
        <f t="shared" si="2"/>
        <v/>
      </c>
      <c r="Q12" s="287" t="str">
        <f t="shared" si="3"/>
        <v/>
      </c>
      <c r="R12" s="287" t="str">
        <f t="shared" si="4"/>
        <v/>
      </c>
      <c r="S12" s="288" t="str">
        <f t="shared" si="5"/>
        <v/>
      </c>
    </row>
    <row r="13" spans="1:19" x14ac:dyDescent="0.25">
      <c r="A13" s="286">
        <v>34</v>
      </c>
      <c r="B13" s="38"/>
      <c r="C13" s="38"/>
      <c r="D13" s="38"/>
      <c r="E13" s="38"/>
      <c r="F13" s="38"/>
      <c r="N13" s="287" t="str">
        <f t="shared" si="0"/>
        <v/>
      </c>
      <c r="O13" s="287" t="str">
        <f t="shared" si="1"/>
        <v/>
      </c>
      <c r="P13" s="287" t="str">
        <f t="shared" si="2"/>
        <v/>
      </c>
      <c r="Q13" s="287" t="str">
        <f t="shared" si="3"/>
        <v/>
      </c>
      <c r="R13" s="287" t="str">
        <f t="shared" si="4"/>
        <v/>
      </c>
      <c r="S13" s="288" t="str">
        <f t="shared" si="5"/>
        <v/>
      </c>
    </row>
    <row r="14" spans="1:19" x14ac:dyDescent="0.25">
      <c r="A14" s="286">
        <v>46</v>
      </c>
      <c r="B14" s="38"/>
      <c r="C14" s="38"/>
      <c r="D14" s="38"/>
      <c r="E14" s="38"/>
      <c r="F14" s="38"/>
      <c r="N14" s="287" t="str">
        <f t="shared" si="0"/>
        <v/>
      </c>
      <c r="O14" s="287" t="str">
        <f t="shared" si="1"/>
        <v/>
      </c>
      <c r="P14" s="287" t="str">
        <f t="shared" si="2"/>
        <v/>
      </c>
      <c r="Q14" s="287" t="str">
        <f t="shared" si="3"/>
        <v/>
      </c>
      <c r="R14" s="287" t="str">
        <f t="shared" si="4"/>
        <v/>
      </c>
      <c r="S14" s="288" t="str">
        <f t="shared" si="5"/>
        <v/>
      </c>
    </row>
    <row r="15" spans="1:19" x14ac:dyDescent="0.25">
      <c r="A15" s="286">
        <v>48</v>
      </c>
      <c r="B15" s="38"/>
      <c r="C15" s="38"/>
      <c r="D15" s="38"/>
      <c r="E15" s="38"/>
      <c r="F15" s="38"/>
      <c r="N15" s="287" t="str">
        <f t="shared" si="0"/>
        <v/>
      </c>
      <c r="O15" s="287" t="str">
        <f t="shared" si="1"/>
        <v/>
      </c>
      <c r="P15" s="287" t="str">
        <f t="shared" si="2"/>
        <v/>
      </c>
      <c r="Q15" s="287" t="str">
        <f t="shared" si="3"/>
        <v/>
      </c>
      <c r="R15" s="287" t="str">
        <f t="shared" si="4"/>
        <v/>
      </c>
      <c r="S15" s="288" t="str">
        <f t="shared" si="5"/>
        <v/>
      </c>
    </row>
    <row r="16" spans="1:19" x14ac:dyDescent="0.25">
      <c r="A16" s="286">
        <v>65</v>
      </c>
      <c r="B16" s="38"/>
      <c r="C16" s="38"/>
      <c r="D16" s="38"/>
      <c r="E16" s="38"/>
      <c r="F16" s="38"/>
      <c r="N16" s="287" t="str">
        <f t="shared" si="0"/>
        <v/>
      </c>
      <c r="O16" s="287" t="str">
        <f t="shared" si="1"/>
        <v/>
      </c>
      <c r="P16" s="287" t="str">
        <f t="shared" si="2"/>
        <v/>
      </c>
      <c r="Q16" s="287" t="str">
        <f t="shared" si="3"/>
        <v/>
      </c>
      <c r="R16" s="287" t="str">
        <f t="shared" si="4"/>
        <v/>
      </c>
      <c r="S16" s="288" t="str">
        <f t="shared" si="5"/>
        <v/>
      </c>
    </row>
    <row r="17" spans="1:19" x14ac:dyDescent="0.25">
      <c r="A17" s="286">
        <v>66</v>
      </c>
      <c r="B17" s="38"/>
      <c r="C17" s="38"/>
      <c r="D17" s="38"/>
      <c r="E17" s="38"/>
      <c r="F17" s="38"/>
      <c r="N17" s="287" t="str">
        <f t="shared" si="0"/>
        <v/>
      </c>
      <c r="O17" s="287" t="str">
        <f t="shared" si="1"/>
        <v/>
      </c>
      <c r="P17" s="287" t="str">
        <f t="shared" si="2"/>
        <v/>
      </c>
      <c r="Q17" s="287" t="str">
        <f t="shared" si="3"/>
        <v/>
      </c>
      <c r="R17" s="287" t="str">
        <f t="shared" si="4"/>
        <v/>
      </c>
      <c r="S17" s="288" t="str">
        <f t="shared" si="5"/>
        <v/>
      </c>
    </row>
    <row r="18" spans="1:19" x14ac:dyDescent="0.25">
      <c r="A18" s="286">
        <v>81</v>
      </c>
      <c r="B18" s="38"/>
      <c r="C18" s="38"/>
      <c r="D18" s="38"/>
      <c r="E18" s="38"/>
      <c r="F18" s="38"/>
      <c r="N18" s="287" t="str">
        <f t="shared" si="0"/>
        <v/>
      </c>
      <c r="O18" s="287" t="str">
        <f t="shared" si="1"/>
        <v/>
      </c>
      <c r="P18" s="287" t="str">
        <f t="shared" si="2"/>
        <v/>
      </c>
      <c r="Q18" s="287" t="str">
        <f t="shared" si="3"/>
        <v/>
      </c>
      <c r="R18" s="287" t="str">
        <f t="shared" si="4"/>
        <v/>
      </c>
      <c r="S18" s="288" t="str">
        <f t="shared" si="5"/>
        <v/>
      </c>
    </row>
    <row r="19" spans="1:19" x14ac:dyDescent="0.25">
      <c r="A19" s="289">
        <v>82</v>
      </c>
      <c r="B19" s="39"/>
      <c r="C19" s="39"/>
      <c r="D19" s="39"/>
      <c r="E19" s="39"/>
      <c r="F19" s="39"/>
      <c r="N19" s="287" t="str">
        <f t="shared" si="0"/>
        <v/>
      </c>
      <c r="O19" s="287" t="str">
        <f t="shared" si="1"/>
        <v/>
      </c>
      <c r="P19" s="287" t="str">
        <f t="shared" si="2"/>
        <v/>
      </c>
      <c r="Q19" s="287" t="str">
        <f t="shared" si="3"/>
        <v/>
      </c>
      <c r="R19" s="287" t="str">
        <f t="shared" si="4"/>
        <v/>
      </c>
      <c r="S19" s="288" t="str">
        <f t="shared" si="5"/>
        <v/>
      </c>
    </row>
    <row r="20" spans="1:19" ht="15" customHeight="1" x14ac:dyDescent="0.25">
      <c r="A20" s="357" t="s">
        <v>27</v>
      </c>
      <c r="B20" s="357"/>
      <c r="C20" s="357"/>
      <c r="D20" s="357"/>
      <c r="E20" s="357"/>
      <c r="F20" s="357"/>
      <c r="N20" s="287" t="str">
        <f>N7&amp;N8&amp;N9&amp;N10&amp;N11&amp;N12&amp;N13&amp;N14&amp;N15&amp;N16&amp;N17&amp;N18&amp;N19</f>
        <v/>
      </c>
      <c r="O20" s="287" t="str">
        <f t="shared" ref="O20:S20" si="6">O7&amp;O8&amp;O9&amp;O10&amp;O11&amp;O12&amp;O13&amp;O14&amp;O15&amp;O16&amp;O17&amp;O18&amp;O19</f>
        <v/>
      </c>
      <c r="P20" s="287" t="str">
        <f t="shared" si="6"/>
        <v/>
      </c>
      <c r="Q20" s="287" t="str">
        <f t="shared" si="6"/>
        <v/>
      </c>
      <c r="R20" s="287" t="str">
        <f t="shared" si="6"/>
        <v/>
      </c>
      <c r="S20" s="287" t="str">
        <f t="shared" si="6"/>
        <v/>
      </c>
    </row>
    <row r="21" spans="1:19" ht="26.25" customHeight="1" x14ac:dyDescent="0.25">
      <c r="A21" s="290" t="s">
        <v>28</v>
      </c>
      <c r="B21" s="40"/>
      <c r="C21" s="40"/>
      <c r="D21" s="40"/>
      <c r="E21" s="40"/>
      <c r="F21" s="40"/>
    </row>
    <row r="22" spans="1:19" ht="15" customHeight="1" x14ac:dyDescent="0.25">
      <c r="A22" s="359" t="s">
        <v>29</v>
      </c>
      <c r="B22" s="359"/>
      <c r="C22" s="359"/>
      <c r="D22" s="359"/>
      <c r="E22" s="359"/>
      <c r="F22" s="359"/>
    </row>
    <row r="23" spans="1:19" ht="26.25" customHeight="1" x14ac:dyDescent="0.25">
      <c r="A23" s="291" t="s">
        <v>30</v>
      </c>
      <c r="B23" s="41"/>
      <c r="C23" s="41"/>
      <c r="D23" s="41"/>
      <c r="E23" s="41"/>
      <c r="F23" s="42"/>
      <c r="N23" s="292" t="str">
        <f>"RefSousEnjeux"&amp;LEFT(B23,6)</f>
        <v>RefSousEnjeux</v>
      </c>
      <c r="O23" s="292" t="str">
        <f>"RefSousEnjeux"&amp;LEFT(C23,6)</f>
        <v>RefSousEnjeux</v>
      </c>
      <c r="P23" s="292" t="str">
        <f>"RefSousEnjeux"&amp;LEFT(D23,6)</f>
        <v>RefSousEnjeux</v>
      </c>
      <c r="Q23" s="292" t="str">
        <f>"RefSousEnjeux"&amp;LEFT(E23,6)</f>
        <v>RefSousEnjeux</v>
      </c>
      <c r="R23" s="292" t="str">
        <f>"RefSousEnjeux"&amp;LEFT(F23,6)</f>
        <v>RefSousEnjeux</v>
      </c>
      <c r="S23" s="293"/>
    </row>
    <row r="24" spans="1:19" ht="26.25" customHeight="1" x14ac:dyDescent="0.25">
      <c r="A24" s="290" t="s">
        <v>33</v>
      </c>
      <c r="B24" s="43"/>
      <c r="C24" s="43"/>
      <c r="D24" s="43"/>
      <c r="E24" s="43"/>
      <c r="F24" s="45"/>
    </row>
    <row r="25" spans="1:19" ht="15" customHeight="1" x14ac:dyDescent="0.25">
      <c r="A25" s="357" t="s">
        <v>37</v>
      </c>
      <c r="B25" s="357"/>
      <c r="C25" s="357"/>
      <c r="D25" s="357"/>
      <c r="E25" s="357"/>
      <c r="F25" s="357"/>
    </row>
    <row r="26" spans="1:19" x14ac:dyDescent="0.25">
      <c r="A26" s="294" t="s">
        <v>38</v>
      </c>
      <c r="B26" s="44"/>
      <c r="C26" s="44"/>
      <c r="D26" s="44"/>
      <c r="E26" s="44"/>
      <c r="F26" s="44"/>
    </row>
    <row r="27" spans="1:19" x14ac:dyDescent="0.25">
      <c r="A27" s="294" t="s">
        <v>39</v>
      </c>
      <c r="B27" s="44"/>
      <c r="C27" s="44"/>
      <c r="D27" s="44"/>
      <c r="E27" s="44"/>
      <c r="F27" s="44"/>
    </row>
    <row r="28" spans="1:19" x14ac:dyDescent="0.25">
      <c r="A28" s="294" t="s">
        <v>40</v>
      </c>
      <c r="B28" s="44"/>
      <c r="C28" s="44"/>
      <c r="D28" s="44"/>
      <c r="E28" s="44"/>
      <c r="F28" s="44"/>
    </row>
    <row r="29" spans="1:19" x14ac:dyDescent="0.25">
      <c r="A29" s="295" t="s">
        <v>41</v>
      </c>
      <c r="B29" s="45"/>
      <c r="C29" s="45"/>
      <c r="D29" s="45"/>
      <c r="E29" s="45"/>
      <c r="F29" s="45"/>
    </row>
    <row r="30" spans="1:19" ht="15" customHeight="1" x14ac:dyDescent="0.25">
      <c r="A30" s="357" t="s">
        <v>42</v>
      </c>
      <c r="B30" s="357"/>
      <c r="C30" s="357"/>
      <c r="D30" s="357"/>
      <c r="E30" s="357"/>
      <c r="F30" s="357"/>
    </row>
    <row r="31" spans="1:19" x14ac:dyDescent="0.25">
      <c r="A31" s="294" t="s">
        <v>43</v>
      </c>
      <c r="B31" s="44"/>
      <c r="C31" s="44"/>
      <c r="D31" s="44"/>
      <c r="E31" s="44"/>
      <c r="F31" s="44"/>
    </row>
    <row r="32" spans="1:19" x14ac:dyDescent="0.25">
      <c r="A32" s="294" t="s">
        <v>44</v>
      </c>
      <c r="B32" s="44"/>
      <c r="C32" s="44"/>
      <c r="D32" s="44"/>
      <c r="E32" s="44"/>
      <c r="F32" s="44"/>
    </row>
    <row r="33" spans="1:6" x14ac:dyDescent="0.25">
      <c r="A33" s="295" t="s">
        <v>45</v>
      </c>
      <c r="B33" s="45"/>
      <c r="C33" s="45"/>
      <c r="D33" s="45"/>
      <c r="E33" s="45"/>
      <c r="F33" s="45"/>
    </row>
    <row r="34" spans="1:6" ht="162" customHeight="1" x14ac:dyDescent="0.25">
      <c r="A34" s="296" t="s">
        <v>46</v>
      </c>
      <c r="B34" s="46"/>
      <c r="C34" s="46"/>
      <c r="D34" s="46"/>
      <c r="E34" s="46"/>
      <c r="F34" s="46"/>
    </row>
  </sheetData>
  <sheetProtection password="B19B" sheet="1" objects="1" scenarios="1" selectLockedCells="1"/>
  <mergeCells count="6">
    <mergeCell ref="A30:F30"/>
    <mergeCell ref="A5:F5"/>
    <mergeCell ref="A6:F6"/>
    <mergeCell ref="A20:F20"/>
    <mergeCell ref="A22:F22"/>
    <mergeCell ref="A25:F25"/>
  </mergeCells>
  <dataValidations count="4">
    <dataValidation type="list" allowBlank="1" showInputMessage="1" showErrorMessage="1" sqref="B21:F21">
      <formula1>"Ancien territoire PAEC programmation 2015-2020,Nouveau PAEC"</formula1>
      <formula2>0</formula2>
    </dataValidation>
    <dataValidation type="list" allowBlank="1" showInputMessage="1" showErrorMessage="1" sqref="B7:F19">
      <formula1>"Partie du territoire,Totalité du territoire"</formula1>
      <formula2>0</formula2>
    </dataValidation>
    <dataValidation type="list" allowBlank="1" showInputMessage="1" showErrorMessage="1" sqref="B23:F23">
      <formula1>Liste_sous_enjeux</formula1>
      <formula2>0</formula2>
    </dataValidation>
    <dataValidation type="list" allowBlank="1" showInputMessage="1" showErrorMessage="1" sqref="B24:F24">
      <formula1>INDIRECT(N23)</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4B183"/>
  </sheetPr>
  <dimension ref="A1:F4"/>
  <sheetViews>
    <sheetView zoomScaleNormal="100" workbookViewId="0">
      <selection activeCell="A4" sqref="A4"/>
    </sheetView>
  </sheetViews>
  <sheetFormatPr baseColWidth="10" defaultColWidth="9.140625" defaultRowHeight="15" x14ac:dyDescent="0.25"/>
  <cols>
    <col min="1" max="1" width="28.42578125" style="203" customWidth="1"/>
    <col min="2" max="6" width="41.85546875" style="203" customWidth="1"/>
    <col min="7" max="1025" width="10.7109375" style="203" customWidth="1"/>
    <col min="1026" max="16384" width="9.140625" style="203"/>
  </cols>
  <sheetData>
    <row r="1" spans="1:6" ht="18.75" x14ac:dyDescent="0.3">
      <c r="A1" s="298" t="s">
        <v>47</v>
      </c>
      <c r="B1" s="281" t="s">
        <v>17</v>
      </c>
      <c r="C1" s="281" t="s">
        <v>18</v>
      </c>
      <c r="D1" s="281" t="s">
        <v>19</v>
      </c>
      <c r="E1" s="281" t="s">
        <v>20</v>
      </c>
      <c r="F1" s="281" t="s">
        <v>21</v>
      </c>
    </row>
    <row r="2" spans="1:6" ht="34.5" customHeight="1" x14ac:dyDescent="0.25">
      <c r="A2" s="299" t="s">
        <v>22</v>
      </c>
      <c r="B2" s="300">
        <f>'B-Territoire(s)'!B2</f>
        <v>0</v>
      </c>
      <c r="C2" s="300">
        <f>'B-Territoire(s)'!C2</f>
        <v>0</v>
      </c>
      <c r="D2" s="300">
        <f>'B-Territoire(s)'!D2</f>
        <v>0</v>
      </c>
      <c r="E2" s="300">
        <f>'B-Territoire(s)'!E2</f>
        <v>0</v>
      </c>
      <c r="F2" s="300">
        <f>'B-Territoire(s)'!F2</f>
        <v>0</v>
      </c>
    </row>
    <row r="3" spans="1:6" ht="30" x14ac:dyDescent="0.25">
      <c r="A3" s="301" t="s">
        <v>23</v>
      </c>
      <c r="B3" s="302">
        <f>'B-Territoire(s)'!B3</f>
        <v>0</v>
      </c>
      <c r="C3" s="302">
        <f>'B-Territoire(s)'!C3</f>
        <v>0</v>
      </c>
      <c r="D3" s="302">
        <f>'B-Territoire(s)'!D3</f>
        <v>0</v>
      </c>
      <c r="E3" s="302">
        <f>'B-Territoire(s)'!E3</f>
        <v>0</v>
      </c>
      <c r="F3" s="302">
        <f>'B-Territoire(s)'!F3</f>
        <v>0</v>
      </c>
    </row>
    <row r="4" spans="1:6" ht="264" customHeight="1" x14ac:dyDescent="0.25">
      <c r="A4" s="303" t="s">
        <v>302</v>
      </c>
      <c r="B4" s="47"/>
      <c r="C4" s="47"/>
      <c r="D4" s="47"/>
      <c r="E4" s="47"/>
      <c r="F4" s="47"/>
    </row>
  </sheetData>
  <sheetProtection password="B19B" sheet="1" objects="1" scenarios="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4"/>
  </sheetPr>
  <dimension ref="A1:AMK36"/>
  <sheetViews>
    <sheetView zoomScale="85" zoomScaleNormal="85" workbookViewId="0">
      <selection activeCell="K36" sqref="K36"/>
    </sheetView>
  </sheetViews>
  <sheetFormatPr baseColWidth="10" defaultColWidth="9.140625" defaultRowHeight="15" x14ac:dyDescent="0.25"/>
  <cols>
    <col min="1" max="2" width="11.42578125" style="305"/>
    <col min="3" max="3" width="72.7109375" style="305" customWidth="1"/>
    <col min="4" max="4" width="12.140625" style="305" customWidth="1"/>
    <col min="5" max="5" width="21.42578125" style="305" customWidth="1"/>
    <col min="6" max="6" width="11.42578125" style="305"/>
    <col min="7" max="7" width="14.85546875" style="350" customWidth="1"/>
    <col min="8" max="9" width="16.7109375" style="350" customWidth="1"/>
    <col min="10" max="10" width="20.85546875" style="350" customWidth="1"/>
    <col min="11" max="11" width="13.7109375" style="305" customWidth="1"/>
    <col min="12" max="12" width="14" style="305" customWidth="1"/>
    <col min="13" max="13" width="19" style="305" customWidth="1"/>
    <col min="14" max="14" width="13.7109375" style="305" customWidth="1"/>
    <col min="15" max="15" width="14" style="305" customWidth="1"/>
    <col min="16" max="16" width="19" style="305" customWidth="1"/>
    <col min="17" max="1025" width="11.42578125" style="305"/>
    <col min="1026" max="16384" width="9.140625" style="203"/>
  </cols>
  <sheetData>
    <row r="1" spans="1:17" ht="18.75" customHeight="1" x14ac:dyDescent="0.3">
      <c r="A1" s="360" t="s">
        <v>48</v>
      </c>
      <c r="B1" s="360"/>
      <c r="C1" s="360"/>
      <c r="D1" s="360"/>
      <c r="E1" s="360"/>
      <c r="F1" s="360"/>
      <c r="G1" s="360"/>
      <c r="H1" s="360"/>
      <c r="I1" s="360"/>
      <c r="J1" s="360"/>
      <c r="K1" s="360"/>
      <c r="L1" s="360"/>
      <c r="M1" s="360"/>
      <c r="N1" s="360"/>
      <c r="O1" s="360"/>
      <c r="P1" s="360"/>
      <c r="Q1" s="304"/>
    </row>
    <row r="2" spans="1:17" s="308" customFormat="1" x14ac:dyDescent="0.25">
      <c r="A2" s="306"/>
      <c r="B2" s="306"/>
      <c r="C2" s="307"/>
      <c r="F2" s="304"/>
      <c r="G2" s="309"/>
      <c r="H2" s="309"/>
      <c r="I2" s="309"/>
      <c r="J2" s="310"/>
    </row>
    <row r="3" spans="1:17" s="308" customFormat="1" ht="15.75" x14ac:dyDescent="0.25">
      <c r="A3" s="311" t="s">
        <v>49</v>
      </c>
      <c r="B3" s="306"/>
      <c r="C3" s="307"/>
      <c r="F3" s="304"/>
      <c r="G3" s="309"/>
      <c r="H3" s="309"/>
      <c r="I3" s="309"/>
      <c r="J3" s="310"/>
    </row>
    <row r="4" spans="1:17" ht="15" customHeight="1" x14ac:dyDescent="0.25">
      <c r="B4" s="304"/>
      <c r="C4" s="304"/>
      <c r="D4" s="304"/>
      <c r="E4" s="308"/>
      <c r="F4" s="308"/>
      <c r="G4" s="361" t="s">
        <v>50</v>
      </c>
      <c r="H4" s="361"/>
      <c r="I4" s="361"/>
      <c r="J4" s="361"/>
      <c r="K4" s="362" t="s">
        <v>303</v>
      </c>
      <c r="L4" s="362"/>
      <c r="M4" s="362"/>
      <c r="N4" s="362" t="s">
        <v>304</v>
      </c>
      <c r="O4" s="362"/>
      <c r="P4" s="362"/>
    </row>
    <row r="5" spans="1:17" ht="90" x14ac:dyDescent="0.25">
      <c r="A5" s="312" t="s">
        <v>51</v>
      </c>
      <c r="B5" s="312" t="s">
        <v>52</v>
      </c>
      <c r="C5" s="313" t="s">
        <v>53</v>
      </c>
      <c r="D5" s="313" t="s">
        <v>54</v>
      </c>
      <c r="E5" s="313" t="s">
        <v>55</v>
      </c>
      <c r="F5" s="314" t="s">
        <v>56</v>
      </c>
      <c r="G5" s="315" t="s">
        <v>57</v>
      </c>
      <c r="H5" s="316" t="s">
        <v>58</v>
      </c>
      <c r="I5" s="316" t="s">
        <v>59</v>
      </c>
      <c r="J5" s="317" t="s">
        <v>60</v>
      </c>
      <c r="K5" s="318" t="s">
        <v>61</v>
      </c>
      <c r="L5" s="319" t="s">
        <v>62</v>
      </c>
      <c r="M5" s="320" t="s">
        <v>63</v>
      </c>
      <c r="N5" s="321" t="s">
        <v>61</v>
      </c>
      <c r="O5" s="319" t="s">
        <v>64</v>
      </c>
      <c r="P5" s="320" t="s">
        <v>63</v>
      </c>
    </row>
    <row r="6" spans="1:17" x14ac:dyDescent="0.25">
      <c r="A6" s="351"/>
      <c r="B6" s="48"/>
      <c r="C6" s="322" t="str">
        <f>IF(B6="","",VLOOKUP(B6,Referentiel!$A$1:$J$63,2,0))</f>
        <v/>
      </c>
      <c r="D6" s="322" t="str">
        <f>IF(B6="","",VLOOKUP(B6,Referentiel!$A$1:$J$63,3,0))</f>
        <v/>
      </c>
      <c r="E6" s="322" t="str">
        <f>IF(B6="","",VLOOKUP(B6,Referentiel!$A$1:$J$63,4,0))</f>
        <v/>
      </c>
      <c r="F6" s="323" t="str">
        <f>IF(B6="","",VLOOKUP(B6,Referentiel!$A$1:$J$63,5,0))</f>
        <v/>
      </c>
      <c r="G6" s="324" t="str">
        <f>IF(B6="","",IF(VLOOKUP(B6,Referentiel!$A$1:$J$63,6,0)=0,"Non",VLOOKUP(B6,Referentiel!$A$1:$J$63,6,0)))</f>
        <v/>
      </c>
      <c r="H6" s="325" t="str">
        <f>IF(B6="","",IF(VLOOKUP(B6,Referentiel!$A$1:$J$63,7,0)=0,"Non",VLOOKUP(B6,Referentiel!$A$1:$J$63,7,0)))</f>
        <v/>
      </c>
      <c r="I6" s="325" t="str">
        <f>IF(B6="","",IF(VLOOKUP(B6,Referentiel!$A$1:$J$63,8,0)=0,"Non",VLOOKUP(B6,Referentiel!$A$1:$J$63,8,0)))</f>
        <v/>
      </c>
      <c r="J6" s="326" t="str">
        <f>IF(B6="","",IF(VLOOKUP(B6,Referentiel!$A$1:$J$63,10,0)=0,"Non",VLOOKUP(B6,Referentiel!$A$1:$J$63,10,0)))</f>
        <v/>
      </c>
      <c r="K6" s="49"/>
      <c r="L6" s="50"/>
      <c r="M6" s="327" t="str">
        <f>IF(L6="","",L6*F6*5)</f>
        <v/>
      </c>
      <c r="N6" s="51"/>
      <c r="O6" s="50"/>
      <c r="P6" s="327" t="str">
        <f>IF(O6="","",O6*F6*5)</f>
        <v/>
      </c>
    </row>
    <row r="7" spans="1:17" x14ac:dyDescent="0.25">
      <c r="A7" s="352"/>
      <c r="B7" s="52"/>
      <c r="C7" s="328" t="str">
        <f>IF(B7="","",VLOOKUP(B7,Referentiel!$A$1:$J$63,2,0))</f>
        <v/>
      </c>
      <c r="D7" s="328" t="str">
        <f>IF(B7="","",VLOOKUP(B7,Referentiel!$A$1:$J$63,3,0))</f>
        <v/>
      </c>
      <c r="E7" s="328" t="str">
        <f>IF(B7="","",VLOOKUP(B7,Referentiel!$A$1:$J$63,4,0))</f>
        <v/>
      </c>
      <c r="F7" s="329" t="str">
        <f>IF(B7="","",VLOOKUP(B7,Referentiel!$A$1:$J$63,5,0))</f>
        <v/>
      </c>
      <c r="G7" s="330" t="str">
        <f>IF(B7="","",IF(VLOOKUP(B7,Referentiel!$A$1:$J$63,6,0)=0,"Non",VLOOKUP(B7,Referentiel!$A$1:$J$63,6,0)))</f>
        <v/>
      </c>
      <c r="H7" s="331" t="str">
        <f>IF(B7="","",IF(VLOOKUP(B7,Referentiel!$A$1:$J$63,7,0)=0,"Non",VLOOKUP(B7,Referentiel!$A$1:$J$63,7,0)))</f>
        <v/>
      </c>
      <c r="I7" s="331" t="str">
        <f>IF(B7="","",IF(VLOOKUP(B7,Referentiel!$A$1:$J$63,8,0)=0,"Non",VLOOKUP(B7,Referentiel!$A$1:$J$63,8,0)))</f>
        <v/>
      </c>
      <c r="J7" s="332" t="str">
        <f>IF(B7="","",IF(VLOOKUP(B7,Referentiel!$A$1:$J$63,10,0)=0,"Non",VLOOKUP(B7,Referentiel!$A$1:$J$63,10,0)))</f>
        <v/>
      </c>
      <c r="K7" s="53"/>
      <c r="L7" s="54"/>
      <c r="M7" s="333" t="str">
        <f t="shared" ref="M7:M35" si="0">IF(L7="","",L7*F7*5)</f>
        <v/>
      </c>
      <c r="N7" s="55"/>
      <c r="O7" s="54"/>
      <c r="P7" s="333" t="str">
        <f t="shared" ref="P7:P35" si="1">IF(O7="","",O7*F7*5)</f>
        <v/>
      </c>
    </row>
    <row r="8" spans="1:17" x14ac:dyDescent="0.25">
      <c r="A8" s="352"/>
      <c r="B8" s="52"/>
      <c r="C8" s="328" t="str">
        <f>IF(B8="","",VLOOKUP(B8,Referentiel!$A$1:$J$63,2,0))</f>
        <v/>
      </c>
      <c r="D8" s="328" t="str">
        <f>IF(B8="","",VLOOKUP(B8,Referentiel!$A$1:$J$63,3,0))</f>
        <v/>
      </c>
      <c r="E8" s="328" t="str">
        <f>IF(B8="","",VLOOKUP(B8,Referentiel!$A$1:$J$63,4,0))</f>
        <v/>
      </c>
      <c r="F8" s="329" t="str">
        <f>IF(B8="","",VLOOKUP(B8,Referentiel!$A$1:$J$63,5,0))</f>
        <v/>
      </c>
      <c r="G8" s="330" t="str">
        <f>IF(B8="","",IF(VLOOKUP(B8,Referentiel!$A$1:$J$63,6,0)=0,"Non",VLOOKUP(B8,Referentiel!$A$1:$J$63,6,0)))</f>
        <v/>
      </c>
      <c r="H8" s="331" t="str">
        <f>IF(B8="","",IF(VLOOKUP(B8,Referentiel!$A$1:$J$63,7,0)=0,"Non",VLOOKUP(B8,Referentiel!$A$1:$J$63,7,0)))</f>
        <v/>
      </c>
      <c r="I8" s="331" t="str">
        <f>IF(B8="","",IF(VLOOKUP(B8,Referentiel!$A$1:$J$63,8,0)=0,"Non",VLOOKUP(B8,Referentiel!$A$1:$J$63,8,0)))</f>
        <v/>
      </c>
      <c r="J8" s="332" t="str">
        <f>IF(B8="","",IF(VLOOKUP(B8,Referentiel!$A$1:$J$63,10,0)=0,"Non",VLOOKUP(B8,Referentiel!$A$1:$J$63,10,0)))</f>
        <v/>
      </c>
      <c r="K8" s="53"/>
      <c r="L8" s="54"/>
      <c r="M8" s="333" t="str">
        <f t="shared" si="0"/>
        <v/>
      </c>
      <c r="N8" s="55"/>
      <c r="O8" s="54"/>
      <c r="P8" s="333" t="str">
        <f t="shared" si="1"/>
        <v/>
      </c>
    </row>
    <row r="9" spans="1:17" x14ac:dyDescent="0.25">
      <c r="A9" s="352"/>
      <c r="B9" s="52"/>
      <c r="C9" s="328" t="str">
        <f>IF(B9="","",VLOOKUP(B9,Referentiel!$A$1:$J$63,2,0))</f>
        <v/>
      </c>
      <c r="D9" s="328" t="str">
        <f>IF(B9="","",VLOOKUP(B9,Referentiel!$A$1:$J$63,3,0))</f>
        <v/>
      </c>
      <c r="E9" s="328" t="str">
        <f>IF(B9="","",VLOOKUP(B9,Referentiel!$A$1:$J$63,4,0))</f>
        <v/>
      </c>
      <c r="F9" s="329" t="str">
        <f>IF(B9="","",VLOOKUP(B9,Referentiel!$A$1:$J$63,5,0))</f>
        <v/>
      </c>
      <c r="G9" s="330" t="str">
        <f>IF(B9="","",IF(VLOOKUP(B9,Referentiel!$A$1:$J$63,6,0)=0,"Non",VLOOKUP(B9,Referentiel!$A$1:$J$63,6,0)))</f>
        <v/>
      </c>
      <c r="H9" s="331" t="str">
        <f>IF(B9="","",IF(VLOOKUP(B9,Referentiel!$A$1:$J$63,7,0)=0,"Non",VLOOKUP(B9,Referentiel!$A$1:$J$63,7,0)))</f>
        <v/>
      </c>
      <c r="I9" s="331" t="str">
        <f>IF(B9="","",IF(VLOOKUP(B9,Referentiel!$A$1:$J$63,8,0)=0,"Non",VLOOKUP(B9,Referentiel!$A$1:$J$63,8,0)))</f>
        <v/>
      </c>
      <c r="J9" s="332" t="str">
        <f>IF(B9="","",IF(VLOOKUP(B9,Referentiel!$A$1:$J$63,10,0)=0,"Non",VLOOKUP(B9,Referentiel!$A$1:$J$63,10,0)))</f>
        <v/>
      </c>
      <c r="K9" s="53"/>
      <c r="L9" s="54"/>
      <c r="M9" s="333" t="str">
        <f t="shared" si="0"/>
        <v/>
      </c>
      <c r="N9" s="55"/>
      <c r="O9" s="54"/>
      <c r="P9" s="333" t="str">
        <f t="shared" si="1"/>
        <v/>
      </c>
    </row>
    <row r="10" spans="1:17" x14ac:dyDescent="0.25">
      <c r="A10" s="352"/>
      <c r="B10" s="52"/>
      <c r="C10" s="328" t="str">
        <f>IF(B10="","",VLOOKUP(B10,Referentiel!$A$1:$J$63,2,0))</f>
        <v/>
      </c>
      <c r="D10" s="328" t="str">
        <f>IF(B10="","",VLOOKUP(B10,Referentiel!$A$1:$J$63,3,0))</f>
        <v/>
      </c>
      <c r="E10" s="328" t="str">
        <f>IF(B10="","",VLOOKUP(B10,Referentiel!$A$1:$J$63,4,0))</f>
        <v/>
      </c>
      <c r="F10" s="329" t="str">
        <f>IF(B10="","",VLOOKUP(B10,Referentiel!$A$1:$J$63,5,0))</f>
        <v/>
      </c>
      <c r="G10" s="330" t="str">
        <f>IF(B10="","",IF(VLOOKUP(B10,Referentiel!$A$1:$J$63,6,0)=0,"Non",VLOOKUP(B10,Referentiel!$A$1:$J$63,6,0)))</f>
        <v/>
      </c>
      <c r="H10" s="331" t="str">
        <f>IF(B10="","",IF(VLOOKUP(B10,Referentiel!$A$1:$J$63,7,0)=0,"Non",VLOOKUP(B10,Referentiel!$A$1:$J$63,7,0)))</f>
        <v/>
      </c>
      <c r="I10" s="331" t="str">
        <f>IF(B10="","",IF(VLOOKUP(B10,Referentiel!$A$1:$J$63,8,0)=0,"Non",VLOOKUP(B10,Referentiel!$A$1:$J$63,8,0)))</f>
        <v/>
      </c>
      <c r="J10" s="332" t="str">
        <f>IF(B10="","",IF(VLOOKUP(B10,Referentiel!$A$1:$J$63,10,0)=0,"Non",VLOOKUP(B10,Referentiel!$A$1:$J$63,10,0)))</f>
        <v/>
      </c>
      <c r="K10" s="53"/>
      <c r="L10" s="54"/>
      <c r="M10" s="333" t="str">
        <f t="shared" si="0"/>
        <v/>
      </c>
      <c r="N10" s="55"/>
      <c r="O10" s="54"/>
      <c r="P10" s="333" t="str">
        <f t="shared" si="1"/>
        <v/>
      </c>
    </row>
    <row r="11" spans="1:17" x14ac:dyDescent="0.25">
      <c r="A11" s="352"/>
      <c r="B11" s="52"/>
      <c r="C11" s="328" t="str">
        <f>IF(B11="","",VLOOKUP(B11,Referentiel!$A$1:$J$63,2,0))</f>
        <v/>
      </c>
      <c r="D11" s="328" t="str">
        <f>IF(B11="","",VLOOKUP(B11,Referentiel!$A$1:$J$63,3,0))</f>
        <v/>
      </c>
      <c r="E11" s="328" t="str">
        <f>IF(B11="","",VLOOKUP(B11,Referentiel!$A$1:$J$63,4,0))</f>
        <v/>
      </c>
      <c r="F11" s="329" t="str">
        <f>IF(B11="","",VLOOKUP(B11,Referentiel!$A$1:$J$63,5,0))</f>
        <v/>
      </c>
      <c r="G11" s="330" t="str">
        <f>IF(B11="","",IF(VLOOKUP(B11,Referentiel!$A$1:$J$63,6,0)=0,"Non",VLOOKUP(B11,Referentiel!$A$1:$J$63,6,0)))</f>
        <v/>
      </c>
      <c r="H11" s="331" t="str">
        <f>IF(B11="","",IF(VLOOKUP(B11,Referentiel!$A$1:$J$63,7,0)=0,"Non",VLOOKUP(B11,Referentiel!$A$1:$J$63,7,0)))</f>
        <v/>
      </c>
      <c r="I11" s="331" t="str">
        <f>IF(B11="","",IF(VLOOKUP(B11,Referentiel!$A$1:$J$63,8,0)=0,"Non",VLOOKUP(B11,Referentiel!$A$1:$J$63,8,0)))</f>
        <v/>
      </c>
      <c r="J11" s="332" t="str">
        <f>IF(B11="","",IF(VLOOKUP(B11,Referentiel!$A$1:$J$63,10,0)=0,"Non",VLOOKUP(B11,Referentiel!$A$1:$J$63,10,0)))</f>
        <v/>
      </c>
      <c r="K11" s="53"/>
      <c r="L11" s="54"/>
      <c r="M11" s="333" t="str">
        <f t="shared" si="0"/>
        <v/>
      </c>
      <c r="N11" s="55"/>
      <c r="O11" s="54"/>
      <c r="P11" s="333" t="str">
        <f t="shared" si="1"/>
        <v/>
      </c>
    </row>
    <row r="12" spans="1:17" x14ac:dyDescent="0.25">
      <c r="A12" s="352"/>
      <c r="B12" s="52"/>
      <c r="C12" s="328" t="str">
        <f>IF(B12="","",VLOOKUP(B12,Referentiel!$A$1:$J$63,2,0))</f>
        <v/>
      </c>
      <c r="D12" s="328" t="str">
        <f>IF(B12="","",VLOOKUP(B12,Referentiel!$A$1:$J$63,3,0))</f>
        <v/>
      </c>
      <c r="E12" s="328" t="str">
        <f>IF(B12="","",VLOOKUP(B12,Referentiel!$A$1:$J$63,4,0))</f>
        <v/>
      </c>
      <c r="F12" s="329" t="str">
        <f>IF(B12="","",VLOOKUP(B12,Referentiel!$A$1:$J$63,5,0))</f>
        <v/>
      </c>
      <c r="G12" s="330" t="str">
        <f>IF(B12="","",IF(VLOOKUP(B12,Referentiel!$A$1:$J$63,6,0)=0,"Non",VLOOKUP(B12,Referentiel!$A$1:$J$63,6,0)))</f>
        <v/>
      </c>
      <c r="H12" s="331" t="str">
        <f>IF(B12="","",IF(VLOOKUP(B12,Referentiel!$A$1:$J$63,7,0)=0,"Non",VLOOKUP(B12,Referentiel!$A$1:$J$63,7,0)))</f>
        <v/>
      </c>
      <c r="I12" s="331" t="str">
        <f>IF(B12="","",IF(VLOOKUP(B12,Referentiel!$A$1:$J$63,8,0)=0,"Non",VLOOKUP(B12,Referentiel!$A$1:$J$63,8,0)))</f>
        <v/>
      </c>
      <c r="J12" s="332" t="str">
        <f>IF(B12="","",IF(VLOOKUP(B12,Referentiel!$A$1:$J$63,10,0)=0,"Non",VLOOKUP(B12,Referentiel!$A$1:$J$63,10,0)))</f>
        <v/>
      </c>
      <c r="K12" s="53"/>
      <c r="L12" s="54"/>
      <c r="M12" s="333" t="str">
        <f t="shared" si="0"/>
        <v/>
      </c>
      <c r="N12" s="55"/>
      <c r="O12" s="54"/>
      <c r="P12" s="333" t="str">
        <f t="shared" si="1"/>
        <v/>
      </c>
    </row>
    <row r="13" spans="1:17" x14ac:dyDescent="0.25">
      <c r="A13" s="352"/>
      <c r="B13" s="52"/>
      <c r="C13" s="328" t="str">
        <f>IF(B13="","",VLOOKUP(B13,Referentiel!$A$1:$J$63,2,0))</f>
        <v/>
      </c>
      <c r="D13" s="328" t="str">
        <f>IF(B13="","",VLOOKUP(B13,Referentiel!$A$1:$J$63,3,0))</f>
        <v/>
      </c>
      <c r="E13" s="328" t="str">
        <f>IF(B13="","",VLOOKUP(B13,Referentiel!$A$1:$J$63,4,0))</f>
        <v/>
      </c>
      <c r="F13" s="329" t="str">
        <f>IF(B13="","",VLOOKUP(B13,Referentiel!$A$1:$J$63,5,0))</f>
        <v/>
      </c>
      <c r="G13" s="330" t="str">
        <f>IF(B13="","",IF(VLOOKUP(B13,Referentiel!$A$1:$J$63,6,0)=0,"Non",VLOOKUP(B13,Referentiel!$A$1:$J$63,6,0)))</f>
        <v/>
      </c>
      <c r="H13" s="331" t="str">
        <f>IF(B13="","",IF(VLOOKUP(B13,Referentiel!$A$1:$J$63,7,0)=0,"Non",VLOOKUP(B13,Referentiel!$A$1:$J$63,7,0)))</f>
        <v/>
      </c>
      <c r="I13" s="331" t="str">
        <f>IF(B13="","",IF(VLOOKUP(B13,Referentiel!$A$1:$J$63,8,0)=0,"Non",VLOOKUP(B13,Referentiel!$A$1:$J$63,8,0)))</f>
        <v/>
      </c>
      <c r="J13" s="332" t="str">
        <f>IF(B13="","",IF(VLOOKUP(B13,Referentiel!$A$1:$J$63,10,0)=0,"Non",VLOOKUP(B13,Referentiel!$A$1:$J$63,10,0)))</f>
        <v/>
      </c>
      <c r="K13" s="53"/>
      <c r="L13" s="54"/>
      <c r="M13" s="333" t="str">
        <f t="shared" si="0"/>
        <v/>
      </c>
      <c r="N13" s="55"/>
      <c r="O13" s="54"/>
      <c r="P13" s="333" t="str">
        <f t="shared" si="1"/>
        <v/>
      </c>
    </row>
    <row r="14" spans="1:17" x14ac:dyDescent="0.25">
      <c r="A14" s="352"/>
      <c r="B14" s="52"/>
      <c r="C14" s="328" t="str">
        <f>IF(B14="","",VLOOKUP(B14,Referentiel!$A$1:$J$63,2,0))</f>
        <v/>
      </c>
      <c r="D14" s="328" t="str">
        <f>IF(B14="","",VLOOKUP(B14,Referentiel!$A$1:$J$63,3,0))</f>
        <v/>
      </c>
      <c r="E14" s="328" t="str">
        <f>IF(B14="","",VLOOKUP(B14,Referentiel!$A$1:$J$63,4,0))</f>
        <v/>
      </c>
      <c r="F14" s="329" t="str">
        <f>IF(B14="","",VLOOKUP(B14,Referentiel!$A$1:$J$63,5,0))</f>
        <v/>
      </c>
      <c r="G14" s="330" t="str">
        <f>IF(B14="","",IF(VLOOKUP(B14,Referentiel!$A$1:$J$63,6,0)=0,"Non",VLOOKUP(B14,Referentiel!$A$1:$J$63,6,0)))</f>
        <v/>
      </c>
      <c r="H14" s="331" t="str">
        <f>IF(B14="","",IF(VLOOKUP(B14,Referentiel!$A$1:$J$63,7,0)=0,"Non",VLOOKUP(B14,Referentiel!$A$1:$J$63,7,0)))</f>
        <v/>
      </c>
      <c r="I14" s="331" t="str">
        <f>IF(B14="","",IF(VLOOKUP(B14,Referentiel!$A$1:$J$63,8,0)=0,"Non",VLOOKUP(B14,Referentiel!$A$1:$J$63,8,0)))</f>
        <v/>
      </c>
      <c r="J14" s="332" t="str">
        <f>IF(B14="","",IF(VLOOKUP(B14,Referentiel!$A$1:$J$63,10,0)=0,"Non",VLOOKUP(B14,Referentiel!$A$1:$J$63,10,0)))</f>
        <v/>
      </c>
      <c r="K14" s="53"/>
      <c r="L14" s="54"/>
      <c r="M14" s="333" t="str">
        <f t="shared" si="0"/>
        <v/>
      </c>
      <c r="N14" s="55"/>
      <c r="O14" s="54"/>
      <c r="P14" s="333" t="str">
        <f t="shared" si="1"/>
        <v/>
      </c>
    </row>
    <row r="15" spans="1:17" x14ac:dyDescent="0.25">
      <c r="A15" s="352"/>
      <c r="B15" s="52"/>
      <c r="C15" s="328" t="str">
        <f>IF(B15="","",VLOOKUP(B15,Referentiel!$A$1:$J$63,2,0))</f>
        <v/>
      </c>
      <c r="D15" s="328" t="str">
        <f>IF(B15="","",VLOOKUP(B15,Referentiel!$A$1:$J$63,3,0))</f>
        <v/>
      </c>
      <c r="E15" s="328" t="str">
        <f>IF(B15="","",VLOOKUP(B15,Referentiel!$A$1:$J$63,4,0))</f>
        <v/>
      </c>
      <c r="F15" s="329" t="str">
        <f>IF(B15="","",VLOOKUP(B15,Referentiel!$A$1:$J$63,5,0))</f>
        <v/>
      </c>
      <c r="G15" s="330" t="str">
        <f>IF(B15="","",IF(VLOOKUP(B15,Referentiel!$A$1:$J$63,6,0)=0,"Non",VLOOKUP(B15,Referentiel!$A$1:$J$63,6,0)))</f>
        <v/>
      </c>
      <c r="H15" s="331" t="str">
        <f>IF(B15="","",IF(VLOOKUP(B15,Referentiel!$A$1:$J$63,7,0)=0,"Non",VLOOKUP(B15,Referentiel!$A$1:$J$63,7,0)))</f>
        <v/>
      </c>
      <c r="I15" s="331" t="str">
        <f>IF(B15="","",IF(VLOOKUP(B15,Referentiel!$A$1:$J$63,8,0)=0,"Non",VLOOKUP(B15,Referentiel!$A$1:$J$63,8,0)))</f>
        <v/>
      </c>
      <c r="J15" s="332" t="str">
        <f>IF(B15="","",IF(VLOOKUP(B15,Referentiel!$A$1:$J$63,10,0)=0,"Non",VLOOKUP(B15,Referentiel!$A$1:$J$63,10,0)))</f>
        <v/>
      </c>
      <c r="K15" s="53"/>
      <c r="L15" s="54"/>
      <c r="M15" s="333" t="str">
        <f t="shared" si="0"/>
        <v/>
      </c>
      <c r="N15" s="55"/>
      <c r="O15" s="54"/>
      <c r="P15" s="333" t="str">
        <f t="shared" si="1"/>
        <v/>
      </c>
    </row>
    <row r="16" spans="1:17" x14ac:dyDescent="0.25">
      <c r="A16" s="352"/>
      <c r="B16" s="52"/>
      <c r="C16" s="328" t="str">
        <f>IF(B16="","",VLOOKUP(B16,Referentiel!$A$1:$J$63,2,0))</f>
        <v/>
      </c>
      <c r="D16" s="328" t="str">
        <f>IF(B16="","",VLOOKUP(B16,Referentiel!$A$1:$J$63,3,0))</f>
        <v/>
      </c>
      <c r="E16" s="328" t="str">
        <f>IF(B16="","",VLOOKUP(B16,Referentiel!$A$1:$J$63,4,0))</f>
        <v/>
      </c>
      <c r="F16" s="329" t="str">
        <f>IF(B16="","",VLOOKUP(B16,Referentiel!$A$1:$J$63,5,0))</f>
        <v/>
      </c>
      <c r="G16" s="330" t="str">
        <f>IF(B16="","",IF(VLOOKUP(B16,Referentiel!$A$1:$J$63,6,0)=0,"Non",VLOOKUP(B16,Referentiel!$A$1:$J$63,6,0)))</f>
        <v/>
      </c>
      <c r="H16" s="331" t="str">
        <f>IF(B16="","",IF(VLOOKUP(B16,Referentiel!$A$1:$J$63,7,0)=0,"Non",VLOOKUP(B16,Referentiel!$A$1:$J$63,7,0)))</f>
        <v/>
      </c>
      <c r="I16" s="331" t="str">
        <f>IF(B16="","",IF(VLOOKUP(B16,Referentiel!$A$1:$J$63,8,0)=0,"Non",VLOOKUP(B16,Referentiel!$A$1:$J$63,8,0)))</f>
        <v/>
      </c>
      <c r="J16" s="332" t="str">
        <f>IF(B16="","",IF(VLOOKUP(B16,Referentiel!$A$1:$J$63,10,0)=0,"Non",VLOOKUP(B16,Referentiel!$A$1:$J$63,10,0)))</f>
        <v/>
      </c>
      <c r="K16" s="53"/>
      <c r="L16" s="54"/>
      <c r="M16" s="333" t="str">
        <f t="shared" si="0"/>
        <v/>
      </c>
      <c r="N16" s="55"/>
      <c r="O16" s="54"/>
      <c r="P16" s="333" t="str">
        <f t="shared" si="1"/>
        <v/>
      </c>
    </row>
    <row r="17" spans="1:16" x14ac:dyDescent="0.25">
      <c r="A17" s="352"/>
      <c r="B17" s="52"/>
      <c r="C17" s="328" t="str">
        <f>IF(B17="","",VLOOKUP(B17,Referentiel!$A$1:$J$63,2,0))</f>
        <v/>
      </c>
      <c r="D17" s="328" t="str">
        <f>IF(B17="","",VLOOKUP(B17,Referentiel!$A$1:$J$63,3,0))</f>
        <v/>
      </c>
      <c r="E17" s="328" t="str">
        <f>IF(B17="","",VLOOKUP(B17,Referentiel!$A$1:$J$63,4,0))</f>
        <v/>
      </c>
      <c r="F17" s="329" t="str">
        <f>IF(B17="","",VLOOKUP(B17,Referentiel!$A$1:$J$63,5,0))</f>
        <v/>
      </c>
      <c r="G17" s="330" t="str">
        <f>IF(B17="","",IF(VLOOKUP(B17,Referentiel!$A$1:$J$63,6,0)=0,"Non",VLOOKUP(B17,Referentiel!$A$1:$J$63,6,0)))</f>
        <v/>
      </c>
      <c r="H17" s="331" t="str">
        <f>IF(B17="","",IF(VLOOKUP(B17,Referentiel!$A$1:$J$63,7,0)=0,"Non",VLOOKUP(B17,Referentiel!$A$1:$J$63,7,0)))</f>
        <v/>
      </c>
      <c r="I17" s="331" t="str">
        <f>IF(B17="","",IF(VLOOKUP(B17,Referentiel!$A$1:$J$63,8,0)=0,"Non",VLOOKUP(B17,Referentiel!$A$1:$J$63,8,0)))</f>
        <v/>
      </c>
      <c r="J17" s="332" t="str">
        <f>IF(B17="","",IF(VLOOKUP(B17,Referentiel!$A$1:$J$63,10,0)=0,"Non",VLOOKUP(B17,Referentiel!$A$1:$J$63,10,0)))</f>
        <v/>
      </c>
      <c r="K17" s="53"/>
      <c r="L17" s="54"/>
      <c r="M17" s="333" t="str">
        <f t="shared" si="0"/>
        <v/>
      </c>
      <c r="N17" s="55"/>
      <c r="O17" s="54"/>
      <c r="P17" s="333" t="str">
        <f t="shared" si="1"/>
        <v/>
      </c>
    </row>
    <row r="18" spans="1:16" x14ac:dyDescent="0.25">
      <c r="A18" s="352"/>
      <c r="B18" s="52"/>
      <c r="C18" s="328" t="str">
        <f>IF(B18="","",VLOOKUP(B18,Referentiel!$A$1:$J$63,2,0))</f>
        <v/>
      </c>
      <c r="D18" s="328" t="str">
        <f>IF(B18="","",VLOOKUP(B18,Referentiel!$A$1:$J$63,3,0))</f>
        <v/>
      </c>
      <c r="E18" s="328" t="str">
        <f>IF(B18="","",VLOOKUP(B18,Referentiel!$A$1:$J$63,4,0))</f>
        <v/>
      </c>
      <c r="F18" s="329" t="str">
        <f>IF(B18="","",VLOOKUP(B18,Referentiel!$A$1:$J$63,5,0))</f>
        <v/>
      </c>
      <c r="G18" s="330" t="str">
        <f>IF(B18="","",IF(VLOOKUP(B18,Referentiel!$A$1:$J$63,6,0)=0,"Non",VLOOKUP(B18,Referentiel!$A$1:$J$63,6,0)))</f>
        <v/>
      </c>
      <c r="H18" s="331" t="str">
        <f>IF(B18="","",IF(VLOOKUP(B18,Referentiel!$A$1:$J$63,7,0)=0,"Non",VLOOKUP(B18,Referentiel!$A$1:$J$63,7,0)))</f>
        <v/>
      </c>
      <c r="I18" s="331" t="str">
        <f>IF(B18="","",IF(VLOOKUP(B18,Referentiel!$A$1:$J$63,8,0)=0,"Non",VLOOKUP(B18,Referentiel!$A$1:$J$63,8,0)))</f>
        <v/>
      </c>
      <c r="J18" s="332" t="str">
        <f>IF(B18="","",IF(VLOOKUP(B18,Referentiel!$A$1:$J$63,10,0)=0,"Non",VLOOKUP(B18,Referentiel!$A$1:$J$63,10,0)))</f>
        <v/>
      </c>
      <c r="K18" s="53"/>
      <c r="L18" s="54"/>
      <c r="M18" s="333" t="str">
        <f t="shared" si="0"/>
        <v/>
      </c>
      <c r="N18" s="55"/>
      <c r="O18" s="54"/>
      <c r="P18" s="333" t="str">
        <f t="shared" si="1"/>
        <v/>
      </c>
    </row>
    <row r="19" spans="1:16" x14ac:dyDescent="0.25">
      <c r="A19" s="352"/>
      <c r="B19" s="52"/>
      <c r="C19" s="328" t="str">
        <f>IF(B19="","",VLOOKUP(B19,Referentiel!$A$1:$J$63,2,0))</f>
        <v/>
      </c>
      <c r="D19" s="328" t="str">
        <f>IF(B19="","",VLOOKUP(B19,Referentiel!$A$1:$J$63,3,0))</f>
        <v/>
      </c>
      <c r="E19" s="328" t="str">
        <f>IF(B19="","",VLOOKUP(B19,Referentiel!$A$1:$J$63,4,0))</f>
        <v/>
      </c>
      <c r="F19" s="329" t="str">
        <f>IF(B19="","",VLOOKUP(B19,Referentiel!$A$1:$J$63,5,0))</f>
        <v/>
      </c>
      <c r="G19" s="330" t="str">
        <f>IF(B19="","",IF(VLOOKUP(B19,Referentiel!$A$1:$J$63,6,0)=0,"Non",VLOOKUP(B19,Referentiel!$A$1:$J$63,6,0)))</f>
        <v/>
      </c>
      <c r="H19" s="331" t="str">
        <f>IF(B19="","",IF(VLOOKUP(B19,Referentiel!$A$1:$J$63,7,0)=0,"Non",VLOOKUP(B19,Referentiel!$A$1:$J$63,7,0)))</f>
        <v/>
      </c>
      <c r="I19" s="331" t="str">
        <f>IF(B19="","",IF(VLOOKUP(B19,Referentiel!$A$1:$J$63,8,0)=0,"Non",VLOOKUP(B19,Referentiel!$A$1:$J$63,8,0)))</f>
        <v/>
      </c>
      <c r="J19" s="332" t="str">
        <f>IF(B19="","",IF(VLOOKUP(B19,Referentiel!$A$1:$J$63,10,0)=0,"Non",VLOOKUP(B19,Referentiel!$A$1:$J$63,10,0)))</f>
        <v/>
      </c>
      <c r="K19" s="53"/>
      <c r="L19" s="54"/>
      <c r="M19" s="333" t="str">
        <f t="shared" si="0"/>
        <v/>
      </c>
      <c r="N19" s="55"/>
      <c r="O19" s="54"/>
      <c r="P19" s="333" t="str">
        <f t="shared" si="1"/>
        <v/>
      </c>
    </row>
    <row r="20" spans="1:16" x14ac:dyDescent="0.25">
      <c r="A20" s="352"/>
      <c r="B20" s="52"/>
      <c r="C20" s="328" t="str">
        <f>IF(B20="","",VLOOKUP(B20,Referentiel!$A$1:$J$63,2,0))</f>
        <v/>
      </c>
      <c r="D20" s="328" t="str">
        <f>IF(B20="","",VLOOKUP(B20,Referentiel!$A$1:$J$63,3,0))</f>
        <v/>
      </c>
      <c r="E20" s="328" t="str">
        <f>IF(B20="","",VLOOKUP(B20,Referentiel!$A$1:$J$63,4,0))</f>
        <v/>
      </c>
      <c r="F20" s="329" t="str">
        <f>IF(B20="","",VLOOKUP(B20,Referentiel!$A$1:$J$63,5,0))</f>
        <v/>
      </c>
      <c r="G20" s="330" t="str">
        <f>IF(B20="","",IF(VLOOKUP(B20,Referentiel!$A$1:$J$63,6,0)=0,"Non",VLOOKUP(B20,Referentiel!$A$1:$J$63,6,0)))</f>
        <v/>
      </c>
      <c r="H20" s="331" t="str">
        <f>IF(B20="","",IF(VLOOKUP(B20,Referentiel!$A$1:$J$63,7,0)=0,"Non",VLOOKUP(B20,Referentiel!$A$1:$J$63,7,0)))</f>
        <v/>
      </c>
      <c r="I20" s="331" t="str">
        <f>IF(B20="","",IF(VLOOKUP(B20,Referentiel!$A$1:$J$63,8,0)=0,"Non",VLOOKUP(B20,Referentiel!$A$1:$J$63,8,0)))</f>
        <v/>
      </c>
      <c r="J20" s="332" t="str">
        <f>IF(B20="","",IF(VLOOKUP(B20,Referentiel!$A$1:$J$63,10,0)=0,"Non",VLOOKUP(B20,Referentiel!$A$1:$J$63,10,0)))</f>
        <v/>
      </c>
      <c r="K20" s="53"/>
      <c r="L20" s="54"/>
      <c r="M20" s="333" t="str">
        <f t="shared" si="0"/>
        <v/>
      </c>
      <c r="N20" s="55"/>
      <c r="O20" s="54"/>
      <c r="P20" s="333" t="str">
        <f t="shared" si="1"/>
        <v/>
      </c>
    </row>
    <row r="21" spans="1:16" x14ac:dyDescent="0.25">
      <c r="A21" s="352"/>
      <c r="B21" s="52"/>
      <c r="C21" s="328" t="str">
        <f>IF(B21="","",VLOOKUP(B21,Referentiel!$A$1:$J$63,2,0))</f>
        <v/>
      </c>
      <c r="D21" s="328" t="str">
        <f>IF(B21="","",VLOOKUP(B21,Referentiel!$A$1:$J$63,3,0))</f>
        <v/>
      </c>
      <c r="E21" s="328" t="str">
        <f>IF(B21="","",VLOOKUP(B21,Referentiel!$A$1:$J$63,4,0))</f>
        <v/>
      </c>
      <c r="F21" s="329" t="str">
        <f>IF(B21="","",VLOOKUP(B21,Referentiel!$A$1:$J$63,5,0))</f>
        <v/>
      </c>
      <c r="G21" s="330" t="str">
        <f>IF(B21="","",IF(VLOOKUP(B21,Referentiel!$A$1:$J$63,6,0)=0,"Non",VLOOKUP(B21,Referentiel!$A$1:$J$63,6,0)))</f>
        <v/>
      </c>
      <c r="H21" s="331" t="str">
        <f>IF(B21="","",IF(VLOOKUP(B21,Referentiel!$A$1:$J$63,7,0)=0,"Non",VLOOKUP(B21,Referentiel!$A$1:$J$63,7,0)))</f>
        <v/>
      </c>
      <c r="I21" s="331" t="str">
        <f>IF(B21="","",IF(VLOOKUP(B21,Referentiel!$A$1:$J$63,8,0)=0,"Non",VLOOKUP(B21,Referentiel!$A$1:$J$63,8,0)))</f>
        <v/>
      </c>
      <c r="J21" s="332" t="str">
        <f>IF(B21="","",IF(VLOOKUP(B21,Referentiel!$A$1:$J$63,10,0)=0,"Non",VLOOKUP(B21,Referentiel!$A$1:$J$63,10,0)))</f>
        <v/>
      </c>
      <c r="K21" s="53"/>
      <c r="L21" s="54"/>
      <c r="M21" s="333" t="str">
        <f t="shared" si="0"/>
        <v/>
      </c>
      <c r="N21" s="55"/>
      <c r="O21" s="54"/>
      <c r="P21" s="333" t="str">
        <f t="shared" si="1"/>
        <v/>
      </c>
    </row>
    <row r="22" spans="1:16" x14ac:dyDescent="0.25">
      <c r="A22" s="352"/>
      <c r="B22" s="52"/>
      <c r="C22" s="328"/>
      <c r="D22" s="328"/>
      <c r="E22" s="328"/>
      <c r="F22" s="329"/>
      <c r="G22" s="330" t="str">
        <f>IF(B22="","",IF(VLOOKUP(B22,Referentiel!$A$1:$J$63,6,0)=0,"Non",VLOOKUP(B22,Referentiel!$A$1:$J$63,6,0)))</f>
        <v/>
      </c>
      <c r="H22" s="331" t="str">
        <f>IF(B22="","",IF(VLOOKUP(B22,Referentiel!$A$1:$J$63,7,0)=0,"Non",VLOOKUP(B22,Referentiel!$A$1:$J$63,7,0)))</f>
        <v/>
      </c>
      <c r="I22" s="331" t="str">
        <f>IF(B22="","",IF(VLOOKUP(B22,Referentiel!$A$1:$J$63,8,0)=0,"Non",VLOOKUP(B22,Referentiel!$A$1:$J$63,8,0)))</f>
        <v/>
      </c>
      <c r="J22" s="332" t="str">
        <f>IF(B22="","",IF(VLOOKUP(B22,Referentiel!$A$1:$J$63,10,0)=0,"Non",VLOOKUP(B22,Referentiel!$A$1:$J$63,10,0)))</f>
        <v/>
      </c>
      <c r="K22" s="53"/>
      <c r="L22" s="54"/>
      <c r="M22" s="333" t="str">
        <f t="shared" si="0"/>
        <v/>
      </c>
      <c r="N22" s="55"/>
      <c r="O22" s="54"/>
      <c r="P22" s="333" t="str">
        <f t="shared" si="1"/>
        <v/>
      </c>
    </row>
    <row r="23" spans="1:16" x14ac:dyDescent="0.25">
      <c r="A23" s="352"/>
      <c r="B23" s="52"/>
      <c r="C23" s="328"/>
      <c r="D23" s="328"/>
      <c r="E23" s="328"/>
      <c r="F23" s="329"/>
      <c r="G23" s="330" t="str">
        <f>IF(B23="","",IF(VLOOKUP(B23,Referentiel!$A$1:$J$63,6,0)=0,"Non",VLOOKUP(B23,Referentiel!$A$1:$J$63,6,0)))</f>
        <v/>
      </c>
      <c r="H23" s="331" t="str">
        <f>IF(B23="","",IF(VLOOKUP(B23,Referentiel!$A$1:$J$63,7,0)=0,"Non",VLOOKUP(B23,Referentiel!$A$1:$J$63,7,0)))</f>
        <v/>
      </c>
      <c r="I23" s="331" t="str">
        <f>IF(B23="","",IF(VLOOKUP(B23,Referentiel!$A$1:$J$63,8,0)=0,"Non",VLOOKUP(B23,Referentiel!$A$1:$J$63,8,0)))</f>
        <v/>
      </c>
      <c r="J23" s="332" t="str">
        <f>IF(B23="","",IF(VLOOKUP(B23,Referentiel!$A$1:$J$63,10,0)=0,"Non",VLOOKUP(B23,Referentiel!$A$1:$J$63,10,0)))</f>
        <v/>
      </c>
      <c r="K23" s="53"/>
      <c r="L23" s="54"/>
      <c r="M23" s="333" t="str">
        <f t="shared" si="0"/>
        <v/>
      </c>
      <c r="N23" s="55"/>
      <c r="O23" s="54"/>
      <c r="P23" s="333" t="str">
        <f t="shared" si="1"/>
        <v/>
      </c>
    </row>
    <row r="24" spans="1:16" x14ac:dyDescent="0.25">
      <c r="A24" s="352"/>
      <c r="B24" s="52"/>
      <c r="C24" s="328"/>
      <c r="D24" s="328"/>
      <c r="E24" s="328"/>
      <c r="F24" s="329"/>
      <c r="G24" s="330" t="str">
        <f>IF(B24="","",IF(VLOOKUP(B24,Referentiel!$A$1:$J$63,6,0)=0,"Non",VLOOKUP(B24,Referentiel!$A$1:$J$63,6,0)))</f>
        <v/>
      </c>
      <c r="H24" s="331" t="str">
        <f>IF(B24="","",IF(VLOOKUP(B24,Referentiel!$A$1:$J$63,7,0)=0,"Non",VLOOKUP(B24,Referentiel!$A$1:$J$63,7,0)))</f>
        <v/>
      </c>
      <c r="I24" s="331" t="str">
        <f>IF(B24="","",IF(VLOOKUP(B24,Referentiel!$A$1:$J$63,8,0)=0,"Non",VLOOKUP(B24,Referentiel!$A$1:$J$63,8,0)))</f>
        <v/>
      </c>
      <c r="J24" s="332" t="str">
        <f>IF(B24="","",IF(VLOOKUP(B24,Referentiel!$A$1:$J$63,10,0)=0,"Non",VLOOKUP(B24,Referentiel!$A$1:$J$63,10,0)))</f>
        <v/>
      </c>
      <c r="K24" s="53"/>
      <c r="L24" s="54"/>
      <c r="M24" s="333" t="str">
        <f t="shared" si="0"/>
        <v/>
      </c>
      <c r="N24" s="55"/>
      <c r="O24" s="54"/>
      <c r="P24" s="333" t="str">
        <f t="shared" si="1"/>
        <v/>
      </c>
    </row>
    <row r="25" spans="1:16" x14ac:dyDescent="0.25">
      <c r="A25" s="352"/>
      <c r="B25" s="52"/>
      <c r="C25" s="328"/>
      <c r="D25" s="328"/>
      <c r="E25" s="328"/>
      <c r="F25" s="329"/>
      <c r="G25" s="330" t="str">
        <f>IF(B25="","",IF(VLOOKUP(B25,Referentiel!$A$1:$J$63,6,0)=0,"Non",VLOOKUP(B25,Referentiel!$A$1:$J$63,6,0)))</f>
        <v/>
      </c>
      <c r="H25" s="331" t="str">
        <f>IF(B25="","",IF(VLOOKUP(B25,Referentiel!$A$1:$J$63,7,0)=0,"Non",VLOOKUP(B25,Referentiel!$A$1:$J$63,7,0)))</f>
        <v/>
      </c>
      <c r="I25" s="331" t="str">
        <f>IF(B25="","",IF(VLOOKUP(B25,Referentiel!$A$1:$J$63,8,0)=0,"Non",VLOOKUP(B25,Referentiel!$A$1:$J$63,8,0)))</f>
        <v/>
      </c>
      <c r="J25" s="332" t="str">
        <f>IF(B25="","",IF(VLOOKUP(B25,Referentiel!$A$1:$J$63,10,0)=0,"Non",VLOOKUP(B25,Referentiel!$A$1:$J$63,10,0)))</f>
        <v/>
      </c>
      <c r="K25" s="53"/>
      <c r="L25" s="54"/>
      <c r="M25" s="333" t="str">
        <f t="shared" si="0"/>
        <v/>
      </c>
      <c r="N25" s="55"/>
      <c r="O25" s="54"/>
      <c r="P25" s="333" t="str">
        <f t="shared" si="1"/>
        <v/>
      </c>
    </row>
    <row r="26" spans="1:16" x14ac:dyDescent="0.25">
      <c r="A26" s="352"/>
      <c r="B26" s="52"/>
      <c r="C26" s="328"/>
      <c r="D26" s="328"/>
      <c r="E26" s="328"/>
      <c r="F26" s="329"/>
      <c r="G26" s="330" t="str">
        <f>IF(B26="","",IF(VLOOKUP(B26,Referentiel!$A$1:$J$63,6,0)=0,"Non",VLOOKUP(B26,Referentiel!$A$1:$J$63,6,0)))</f>
        <v/>
      </c>
      <c r="H26" s="331" t="str">
        <f>IF(B26="","",IF(VLOOKUP(B26,Referentiel!$A$1:$J$63,7,0)=0,"Non",VLOOKUP(B26,Referentiel!$A$1:$J$63,7,0)))</f>
        <v/>
      </c>
      <c r="I26" s="331" t="str">
        <f>IF(B26="","",IF(VLOOKUP(B26,Referentiel!$A$1:$J$63,8,0)=0,"Non",VLOOKUP(B26,Referentiel!$A$1:$J$63,8,0)))</f>
        <v/>
      </c>
      <c r="J26" s="332" t="str">
        <f>IF(B26="","",IF(VLOOKUP(B26,Referentiel!$A$1:$J$63,10,0)=0,"Non",VLOOKUP(B26,Referentiel!$A$1:$J$63,10,0)))</f>
        <v/>
      </c>
      <c r="K26" s="53"/>
      <c r="L26" s="54"/>
      <c r="M26" s="333" t="str">
        <f t="shared" si="0"/>
        <v/>
      </c>
      <c r="N26" s="55"/>
      <c r="O26" s="54"/>
      <c r="P26" s="333" t="str">
        <f t="shared" si="1"/>
        <v/>
      </c>
    </row>
    <row r="27" spans="1:16" x14ac:dyDescent="0.25">
      <c r="A27" s="352"/>
      <c r="B27" s="52"/>
      <c r="C27" s="328"/>
      <c r="D27" s="328"/>
      <c r="E27" s="328"/>
      <c r="F27" s="329"/>
      <c r="G27" s="330" t="str">
        <f>IF(B27="","",IF(VLOOKUP(B27,Referentiel!$A$1:$J$63,6,0)=0,"Non",VLOOKUP(B27,Referentiel!$A$1:$J$63,6,0)))</f>
        <v/>
      </c>
      <c r="H27" s="331" t="str">
        <f>IF(B27="","",IF(VLOOKUP(B27,Referentiel!$A$1:$J$63,7,0)=0,"Non",VLOOKUP(B27,Referentiel!$A$1:$J$63,7,0)))</f>
        <v/>
      </c>
      <c r="I27" s="331" t="str">
        <f>IF(B27="","",IF(VLOOKUP(B27,Referentiel!$A$1:$J$63,8,0)=0,"Non",VLOOKUP(B27,Referentiel!$A$1:$J$63,8,0)))</f>
        <v/>
      </c>
      <c r="J27" s="332" t="str">
        <f>IF(B27="","",IF(VLOOKUP(B27,Referentiel!$A$1:$J$63,10,0)=0,"Non",VLOOKUP(B27,Referentiel!$A$1:$J$63,10,0)))</f>
        <v/>
      </c>
      <c r="K27" s="53"/>
      <c r="L27" s="54"/>
      <c r="M27" s="333" t="str">
        <f t="shared" si="0"/>
        <v/>
      </c>
      <c r="N27" s="55"/>
      <c r="O27" s="54"/>
      <c r="P27" s="333" t="str">
        <f t="shared" si="1"/>
        <v/>
      </c>
    </row>
    <row r="28" spans="1:16" x14ac:dyDescent="0.25">
      <c r="A28" s="352"/>
      <c r="B28" s="52"/>
      <c r="C28" s="328" t="str">
        <f>IF(B28="","",VLOOKUP(B28,Referentiel!$A$1:$J$63,2,0))</f>
        <v/>
      </c>
      <c r="D28" s="328" t="str">
        <f>IF(B28="","",VLOOKUP(B28,Referentiel!$A$1:$J$63,3,0))</f>
        <v/>
      </c>
      <c r="E28" s="328" t="str">
        <f>IF(B28="","",VLOOKUP(B28,Referentiel!$A$1:$J$63,4,0))</f>
        <v/>
      </c>
      <c r="F28" s="329" t="str">
        <f>IF(B28="","",VLOOKUP(B28,Referentiel!$A$1:$J$63,5,0))</f>
        <v/>
      </c>
      <c r="G28" s="330" t="str">
        <f>IF(B28="","",IF(VLOOKUP(B28,Referentiel!$A$1:$J$63,6,0)=0,"Non",VLOOKUP(B28,Referentiel!$A$1:$J$63,6,0)))</f>
        <v/>
      </c>
      <c r="H28" s="331" t="str">
        <f>IF(B28="","",IF(VLOOKUP(B28,Referentiel!$A$1:$J$63,7,0)=0,"Non",VLOOKUP(B28,Referentiel!$A$1:$J$63,7,0)))</f>
        <v/>
      </c>
      <c r="I28" s="331" t="str">
        <f>IF(B28="","",IF(VLOOKUP(B28,Referentiel!$A$1:$J$63,8,0)=0,"Non",VLOOKUP(B28,Referentiel!$A$1:$J$63,8,0)))</f>
        <v/>
      </c>
      <c r="J28" s="332" t="str">
        <f>IF(B28="","",IF(VLOOKUP(B28,Referentiel!$A$1:$J$63,10,0)=0,"Non",VLOOKUP(B28,Referentiel!$A$1:$J$63,10,0)))</f>
        <v/>
      </c>
      <c r="K28" s="53"/>
      <c r="L28" s="54"/>
      <c r="M28" s="333" t="str">
        <f t="shared" si="0"/>
        <v/>
      </c>
      <c r="N28" s="55"/>
      <c r="O28" s="54"/>
      <c r="P28" s="333" t="str">
        <f t="shared" si="1"/>
        <v/>
      </c>
    </row>
    <row r="29" spans="1:16" x14ac:dyDescent="0.25">
      <c r="A29" s="352"/>
      <c r="B29" s="52"/>
      <c r="C29" s="328" t="str">
        <f>IF(B29="","",VLOOKUP(B29,Referentiel!$A$1:$J$63,2,0))</f>
        <v/>
      </c>
      <c r="D29" s="328" t="str">
        <f>IF(B29="","",VLOOKUP(B29,Referentiel!$A$1:$J$63,3,0))</f>
        <v/>
      </c>
      <c r="E29" s="328" t="str">
        <f>IF(B29="","",VLOOKUP(B29,Referentiel!$A$1:$J$63,4,0))</f>
        <v/>
      </c>
      <c r="F29" s="329" t="str">
        <f>IF(B29="","",VLOOKUP(B29,Referentiel!$A$1:$J$63,5,0))</f>
        <v/>
      </c>
      <c r="G29" s="330" t="str">
        <f>IF(B29="","",IF(VLOOKUP(B29,Referentiel!$A$1:$J$63,6,0)=0,"Non",VLOOKUP(B29,Referentiel!$A$1:$J$63,6,0)))</f>
        <v/>
      </c>
      <c r="H29" s="331" t="str">
        <f>IF(B29="","",IF(VLOOKUP(B29,Referentiel!$A$1:$J$63,7,0)=0,"Non",VLOOKUP(B29,Referentiel!$A$1:$J$63,7,0)))</f>
        <v/>
      </c>
      <c r="I29" s="331" t="str">
        <f>IF(B29="","",IF(VLOOKUP(B29,Referentiel!$A$1:$J$63,8,0)=0,"Non",VLOOKUP(B29,Referentiel!$A$1:$J$63,8,0)))</f>
        <v/>
      </c>
      <c r="J29" s="332" t="str">
        <f>IF(B29="","",IF(VLOOKUP(B29,Referentiel!$A$1:$J$63,10,0)=0,"Non",VLOOKUP(B29,Referentiel!$A$1:$J$63,10,0)))</f>
        <v/>
      </c>
      <c r="K29" s="53"/>
      <c r="L29" s="54"/>
      <c r="M29" s="333" t="str">
        <f t="shared" si="0"/>
        <v/>
      </c>
      <c r="N29" s="55"/>
      <c r="O29" s="54"/>
      <c r="P29" s="333" t="str">
        <f t="shared" si="1"/>
        <v/>
      </c>
    </row>
    <row r="30" spans="1:16" x14ac:dyDescent="0.25">
      <c r="A30" s="352"/>
      <c r="B30" s="52"/>
      <c r="C30" s="328" t="str">
        <f>IF(B30="","",VLOOKUP(B30,Referentiel!$A$1:$J$63,2,0))</f>
        <v/>
      </c>
      <c r="D30" s="328" t="str">
        <f>IF(B30="","",VLOOKUP(B30,Referentiel!$A$1:$J$63,3,0))</f>
        <v/>
      </c>
      <c r="E30" s="328" t="str">
        <f>IF(B30="","",VLOOKUP(B30,Referentiel!$A$1:$J$63,4,0))</f>
        <v/>
      </c>
      <c r="F30" s="329" t="str">
        <f>IF(B30="","",VLOOKUP(B30,Referentiel!$A$1:$J$63,5,0))</f>
        <v/>
      </c>
      <c r="G30" s="330" t="str">
        <f>IF(B30="","",IF(VLOOKUP(B30,Referentiel!$A$1:$J$63,6,0)=0,"Non",VLOOKUP(B30,Referentiel!$A$1:$J$63,6,0)))</f>
        <v/>
      </c>
      <c r="H30" s="331" t="str">
        <f>IF(B30="","",IF(VLOOKUP(B30,Referentiel!$A$1:$J$63,7,0)=0,"Non",VLOOKUP(B30,Referentiel!$A$1:$J$63,7,0)))</f>
        <v/>
      </c>
      <c r="I30" s="331" t="str">
        <f>IF(B30="","",IF(VLOOKUP(B30,Referentiel!$A$1:$J$63,8,0)=0,"Non",VLOOKUP(B30,Referentiel!$A$1:$J$63,8,0)))</f>
        <v/>
      </c>
      <c r="J30" s="332" t="str">
        <f>IF(B30="","",IF(VLOOKUP(B30,Referentiel!$A$1:$J$63,10,0)=0,"Non",VLOOKUP(B30,Referentiel!$A$1:$J$63,10,0)))</f>
        <v/>
      </c>
      <c r="K30" s="53"/>
      <c r="L30" s="54"/>
      <c r="M30" s="333" t="str">
        <f t="shared" si="0"/>
        <v/>
      </c>
      <c r="N30" s="55"/>
      <c r="O30" s="54"/>
      <c r="P30" s="333" t="str">
        <f t="shared" si="1"/>
        <v/>
      </c>
    </row>
    <row r="31" spans="1:16" x14ac:dyDescent="0.25">
      <c r="A31" s="352"/>
      <c r="B31" s="52"/>
      <c r="C31" s="328" t="str">
        <f>IF(B31="","",VLOOKUP(B31,Referentiel!$A$1:$J$63,2,0))</f>
        <v/>
      </c>
      <c r="D31" s="328" t="str">
        <f>IF(B31="","",VLOOKUP(B31,Referentiel!$A$1:$J$63,3,0))</f>
        <v/>
      </c>
      <c r="E31" s="328" t="str">
        <f>IF(B31="","",VLOOKUP(B31,Referentiel!$A$1:$J$63,4,0))</f>
        <v/>
      </c>
      <c r="F31" s="329" t="str">
        <f>IF(B31="","",VLOOKUP(B31,Referentiel!$A$1:$J$63,5,0))</f>
        <v/>
      </c>
      <c r="G31" s="330" t="str">
        <f>IF(B31="","",IF(VLOOKUP(B31,Referentiel!$A$1:$J$63,6,0)=0,"Non",VLOOKUP(B31,Referentiel!$A$1:$J$63,6,0)))</f>
        <v/>
      </c>
      <c r="H31" s="331" t="str">
        <f>IF(B31="","",IF(VLOOKUP(B31,Referentiel!$A$1:$J$63,7,0)=0,"Non",VLOOKUP(B31,Referentiel!$A$1:$J$63,7,0)))</f>
        <v/>
      </c>
      <c r="I31" s="331" t="str">
        <f>IF(B31="","",IF(VLOOKUP(B31,Referentiel!$A$1:$J$63,8,0)=0,"Non",VLOOKUP(B31,Referentiel!$A$1:$J$63,8,0)))</f>
        <v/>
      </c>
      <c r="J31" s="332" t="str">
        <f>IF(B31="","",IF(VLOOKUP(B31,Referentiel!$A$1:$J$63,10,0)=0,"Non",VLOOKUP(B31,Referentiel!$A$1:$J$63,10,0)))</f>
        <v/>
      </c>
      <c r="K31" s="53"/>
      <c r="L31" s="54"/>
      <c r="M31" s="333" t="str">
        <f t="shared" si="0"/>
        <v/>
      </c>
      <c r="N31" s="55"/>
      <c r="O31" s="54"/>
      <c r="P31" s="333" t="str">
        <f t="shared" si="1"/>
        <v/>
      </c>
    </row>
    <row r="32" spans="1:16" x14ac:dyDescent="0.25">
      <c r="A32" s="352"/>
      <c r="B32" s="52"/>
      <c r="C32" s="328" t="str">
        <f>IF(B32="","",VLOOKUP(B32,Referentiel!$A$1:$J$63,2,0))</f>
        <v/>
      </c>
      <c r="D32" s="328" t="str">
        <f>IF(B32="","",VLOOKUP(B32,Referentiel!$A$1:$J$63,3,0))</f>
        <v/>
      </c>
      <c r="E32" s="328" t="str">
        <f>IF(B32="","",VLOOKUP(B32,Referentiel!$A$1:$J$63,4,0))</f>
        <v/>
      </c>
      <c r="F32" s="329" t="str">
        <f>IF(B32="","",VLOOKUP(B32,Referentiel!$A$1:$J$63,5,0))</f>
        <v/>
      </c>
      <c r="G32" s="330" t="str">
        <f>IF(B32="","",IF(VLOOKUP(B32,Referentiel!$A$1:$J$63,6,0)=0,"Non",VLOOKUP(B32,Referentiel!$A$1:$J$63,6,0)))</f>
        <v/>
      </c>
      <c r="H32" s="331" t="str">
        <f>IF(B32="","",IF(VLOOKUP(B32,Referentiel!$A$1:$J$63,7,0)=0,"Non",VLOOKUP(B32,Referentiel!$A$1:$J$63,7,0)))</f>
        <v/>
      </c>
      <c r="I32" s="331" t="str">
        <f>IF(B32="","",IF(VLOOKUP(B32,Referentiel!$A$1:$J$63,8,0)=0,"Non",VLOOKUP(B32,Referentiel!$A$1:$J$63,8,0)))</f>
        <v/>
      </c>
      <c r="J32" s="332" t="str">
        <f>IF(B32="","",IF(VLOOKUP(B32,Referentiel!$A$1:$J$63,10,0)=0,"Non",VLOOKUP(B32,Referentiel!$A$1:$J$63,10,0)))</f>
        <v/>
      </c>
      <c r="K32" s="53"/>
      <c r="L32" s="54"/>
      <c r="M32" s="333" t="str">
        <f t="shared" si="0"/>
        <v/>
      </c>
      <c r="N32" s="55"/>
      <c r="O32" s="54"/>
      <c r="P32" s="333" t="str">
        <f t="shared" si="1"/>
        <v/>
      </c>
    </row>
    <row r="33" spans="1:16" x14ac:dyDescent="0.25">
      <c r="A33" s="352"/>
      <c r="B33" s="52"/>
      <c r="C33" s="328" t="str">
        <f>IF(B33="","",VLOOKUP(B33,Referentiel!$A$1:$J$63,2,0))</f>
        <v/>
      </c>
      <c r="D33" s="328" t="str">
        <f>IF(B33="","",VLOOKUP(B33,Referentiel!$A$1:$J$63,3,0))</f>
        <v/>
      </c>
      <c r="E33" s="328" t="str">
        <f>IF(B33="","",VLOOKUP(B33,Referentiel!$A$1:$J$63,4,0))</f>
        <v/>
      </c>
      <c r="F33" s="329" t="str">
        <f>IF(B33="","",VLOOKUP(B33,Referentiel!$A$1:$J$63,5,0))</f>
        <v/>
      </c>
      <c r="G33" s="330" t="str">
        <f>IF(B33="","",IF(VLOOKUP(B33,Referentiel!$A$1:$J$63,6,0)=0,"Non",VLOOKUP(B33,Referentiel!$A$1:$J$63,6,0)))</f>
        <v/>
      </c>
      <c r="H33" s="331" t="str">
        <f>IF(B33="","",IF(VLOOKUP(B33,Referentiel!$A$1:$J$63,7,0)=0,"Non",VLOOKUP(B33,Referentiel!$A$1:$J$63,7,0)))</f>
        <v/>
      </c>
      <c r="I33" s="331" t="str">
        <f>IF(B33="","",IF(VLOOKUP(B33,Referentiel!$A$1:$J$63,8,0)=0,"Non",VLOOKUP(B33,Referentiel!$A$1:$J$63,8,0)))</f>
        <v/>
      </c>
      <c r="J33" s="332" t="str">
        <f>IF(B33="","",IF(VLOOKUP(B33,Referentiel!$A$1:$J$63,10,0)=0,"Non",VLOOKUP(B33,Referentiel!$A$1:$J$63,10,0)))</f>
        <v/>
      </c>
      <c r="K33" s="53"/>
      <c r="L33" s="54"/>
      <c r="M33" s="333" t="str">
        <f t="shared" si="0"/>
        <v/>
      </c>
      <c r="N33" s="55"/>
      <c r="O33" s="54"/>
      <c r="P33" s="333" t="str">
        <f t="shared" si="1"/>
        <v/>
      </c>
    </row>
    <row r="34" spans="1:16" x14ac:dyDescent="0.25">
      <c r="A34" s="352"/>
      <c r="B34" s="52"/>
      <c r="C34" s="328" t="str">
        <f>IF(B34="","",VLOOKUP(B34,Referentiel!$A$1:$J$63,2,0))</f>
        <v/>
      </c>
      <c r="D34" s="328" t="str">
        <f>IF(B34="","",VLOOKUP(B34,Referentiel!$A$1:$J$63,3,0))</f>
        <v/>
      </c>
      <c r="E34" s="328" t="str">
        <f>IF(B34="","",VLOOKUP(B34,Referentiel!$A$1:$J$63,4,0))</f>
        <v/>
      </c>
      <c r="F34" s="329" t="str">
        <f>IF(B34="","",VLOOKUP(B34,Referentiel!$A$1:$J$63,5,0))</f>
        <v/>
      </c>
      <c r="G34" s="330" t="str">
        <f>IF(B34="","",IF(VLOOKUP(B34,Referentiel!$A$1:$J$63,6,0)=0,"Non",VLOOKUP(B34,Referentiel!$A$1:$J$63,6,0)))</f>
        <v/>
      </c>
      <c r="H34" s="331" t="str">
        <f>IF(B34="","",IF(VLOOKUP(B34,Referentiel!$A$1:$J$63,7,0)=0,"Non",VLOOKUP(B34,Referentiel!$A$1:$J$63,7,0)))</f>
        <v/>
      </c>
      <c r="I34" s="331" t="str">
        <f>IF(B34="","",IF(VLOOKUP(B34,Referentiel!$A$1:$J$63,8,0)=0,"Non",VLOOKUP(B34,Referentiel!$A$1:$J$63,8,0)))</f>
        <v/>
      </c>
      <c r="J34" s="332" t="str">
        <f>IF(B34="","",IF(VLOOKUP(B34,Referentiel!$A$1:$J$63,10,0)=0,"Non",VLOOKUP(B34,Referentiel!$A$1:$J$63,10,0)))</f>
        <v/>
      </c>
      <c r="K34" s="53"/>
      <c r="L34" s="54"/>
      <c r="M34" s="333" t="str">
        <f t="shared" si="0"/>
        <v/>
      </c>
      <c r="N34" s="55"/>
      <c r="O34" s="54"/>
      <c r="P34" s="333" t="str">
        <f t="shared" si="1"/>
        <v/>
      </c>
    </row>
    <row r="35" spans="1:16" x14ac:dyDescent="0.25">
      <c r="A35" s="353"/>
      <c r="B35" s="56"/>
      <c r="C35" s="334" t="str">
        <f>IF(B35="","",VLOOKUP(B35,Referentiel!$A$1:$J$63,2,0))</f>
        <v/>
      </c>
      <c r="D35" s="334" t="str">
        <f>IF(B35="","",VLOOKUP(B35,Referentiel!$A$1:$J$63,3,0))</f>
        <v/>
      </c>
      <c r="E35" s="334" t="str">
        <f>IF(B35="","",VLOOKUP(B35,Referentiel!$A$1:$J$63,4,0))</f>
        <v/>
      </c>
      <c r="F35" s="335" t="str">
        <f>IF(B35="","",VLOOKUP(B35,Referentiel!$A$1:$J$63,5,0))</f>
        <v/>
      </c>
      <c r="G35" s="336" t="str">
        <f>IF(B35="","",IF(VLOOKUP(B35,Referentiel!$A$1:$J$63,6,0)=0,"Non",VLOOKUP(B35,Referentiel!$A$1:$J$63,6,0)))</f>
        <v/>
      </c>
      <c r="H35" s="337" t="str">
        <f>IF(B35="","",IF(VLOOKUP(B35,Referentiel!$A$1:$J$63,7,0)=0,"Non",VLOOKUP(B35,Referentiel!$A$1:$J$63,7,0)))</f>
        <v/>
      </c>
      <c r="I35" s="337" t="str">
        <f>IF(B35="","",IF(VLOOKUP(B35,Referentiel!$A$1:$J$63,8,0)=0,"Non",VLOOKUP(B35,Referentiel!$A$1:$J$63,8,0)))</f>
        <v/>
      </c>
      <c r="J35" s="338" t="str">
        <f>IF(B35="","",IF(VLOOKUP(B35,Referentiel!$A$1:$J$63,10,0)=0,"Non",VLOOKUP(B35,Referentiel!$A$1:$J$63,10,0)))</f>
        <v/>
      </c>
      <c r="K35" s="57"/>
      <c r="L35" s="58"/>
      <c r="M35" s="339" t="str">
        <f t="shared" si="0"/>
        <v/>
      </c>
      <c r="N35" s="59"/>
      <c r="O35" s="58"/>
      <c r="P35" s="339" t="str">
        <f t="shared" si="1"/>
        <v/>
      </c>
    </row>
    <row r="36" spans="1:16" x14ac:dyDescent="0.25">
      <c r="A36" s="340" t="s">
        <v>79</v>
      </c>
      <c r="B36" s="341"/>
      <c r="C36" s="341"/>
      <c r="D36" s="341"/>
      <c r="E36" s="341"/>
      <c r="F36" s="342"/>
      <c r="G36" s="343"/>
      <c r="H36" s="344"/>
      <c r="I36" s="344"/>
      <c r="J36" s="345"/>
      <c r="K36" s="346">
        <f t="shared" ref="K36:P36" si="2">SUM(K6:K35)</f>
        <v>0</v>
      </c>
      <c r="L36" s="347">
        <f t="shared" si="2"/>
        <v>0</v>
      </c>
      <c r="M36" s="348">
        <f t="shared" si="2"/>
        <v>0</v>
      </c>
      <c r="N36" s="349">
        <f t="shared" si="2"/>
        <v>0</v>
      </c>
      <c r="O36" s="347">
        <f t="shared" si="2"/>
        <v>0</v>
      </c>
      <c r="P36" s="348">
        <f t="shared" si="2"/>
        <v>0</v>
      </c>
    </row>
  </sheetData>
  <sheetProtection password="B19B" sheet="1" objects="1" scenarios="1"/>
  <mergeCells count="4">
    <mergeCell ref="A1:P1"/>
    <mergeCell ref="G4:J4"/>
    <mergeCell ref="K4:M4"/>
    <mergeCell ref="N4:P4"/>
  </mergeCells>
  <conditionalFormatting sqref="G6:J35">
    <cfRule type="cellIs" dxfId="0" priority="1" operator="equal">
      <formula>"Oui"</formula>
    </cfRule>
  </conditionalFormatting>
  <dataValidations count="1">
    <dataValidation type="list" allowBlank="1" showInputMessage="1" showErrorMessage="1" sqref="A6:A35">
      <formula1>L_territoires</formula1>
      <formula2>0</formula2>
    </dataValidation>
  </dataValidations>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Referentiel!$A$4:$A$63</xm:f>
          </x14:formula1>
          <x14:formula2>
            <xm:f>0</xm:f>
          </x14:formula2>
          <xm:sqref>B6:B35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6"/>
  </sheetPr>
  <dimension ref="A1:AMK33"/>
  <sheetViews>
    <sheetView zoomScale="80" zoomScaleNormal="80" workbookViewId="0">
      <pane xSplit="2" topLeftCell="C1" activePane="topRight" state="frozen"/>
      <selection pane="topRight" activeCell="C2" sqref="C2"/>
    </sheetView>
  </sheetViews>
  <sheetFormatPr baseColWidth="10" defaultColWidth="9.140625" defaultRowHeight="15" x14ac:dyDescent="0.25"/>
  <cols>
    <col min="1" max="1" width="20.140625" style="202" customWidth="1"/>
    <col min="2" max="2" width="65.5703125" style="202" bestFit="1" customWidth="1"/>
    <col min="3" max="3" width="13.140625" style="206" customWidth="1"/>
    <col min="4" max="4" width="13.28515625" style="202" customWidth="1"/>
    <col min="5" max="25" width="12" style="202" customWidth="1"/>
    <col min="26" max="26" width="9.140625" style="201"/>
    <col min="27" max="1025" width="9.140625" style="202"/>
    <col min="1026" max="16384" width="9.140625" style="203"/>
  </cols>
  <sheetData>
    <row r="1" spans="1:25" ht="18.75" customHeight="1" x14ac:dyDescent="0.3">
      <c r="A1" s="363" t="s">
        <v>80</v>
      </c>
      <c r="B1" s="363"/>
      <c r="C1" s="363"/>
      <c r="D1" s="363"/>
      <c r="E1" s="363"/>
      <c r="F1" s="363"/>
      <c r="G1" s="363"/>
      <c r="H1" s="363"/>
      <c r="I1" s="363"/>
      <c r="J1" s="363"/>
      <c r="K1" s="363"/>
      <c r="L1" s="363"/>
      <c r="M1" s="363"/>
      <c r="N1" s="363"/>
      <c r="O1" s="363"/>
      <c r="P1" s="363"/>
      <c r="Q1" s="363"/>
      <c r="R1" s="363"/>
      <c r="S1" s="363"/>
      <c r="T1" s="363"/>
      <c r="U1" s="363"/>
      <c r="V1" s="363"/>
      <c r="W1" s="363"/>
      <c r="X1" s="363"/>
      <c r="Y1" s="363"/>
    </row>
    <row r="2" spans="1:25" s="201" customFormat="1" ht="40.5" customHeight="1" x14ac:dyDescent="0.25">
      <c r="A2" s="364" t="s">
        <v>313</v>
      </c>
      <c r="B2" s="364"/>
      <c r="C2" s="354"/>
      <c r="D2" s="202"/>
      <c r="E2" s="202"/>
      <c r="F2" s="202"/>
      <c r="G2" s="202"/>
      <c r="H2" s="202"/>
      <c r="I2" s="202"/>
      <c r="J2" s="202"/>
      <c r="K2" s="202"/>
      <c r="L2" s="202"/>
      <c r="M2" s="202"/>
      <c r="N2" s="202"/>
      <c r="O2" s="202"/>
      <c r="P2" s="202"/>
      <c r="Q2" s="202"/>
      <c r="R2" s="202"/>
      <c r="S2" s="202"/>
      <c r="T2" s="202"/>
      <c r="U2" s="202"/>
      <c r="V2" s="202"/>
      <c r="W2" s="202"/>
      <c r="X2" s="202"/>
      <c r="Y2" s="202"/>
    </row>
    <row r="3" spans="1:25" s="201" customFormat="1" ht="40.5" customHeight="1" x14ac:dyDescent="0.25">
      <c r="A3" s="364" t="s">
        <v>314</v>
      </c>
      <c r="B3" s="364"/>
      <c r="C3" s="355"/>
      <c r="D3" s="202"/>
      <c r="E3" s="202"/>
      <c r="F3" s="202"/>
      <c r="G3" s="202"/>
      <c r="H3" s="202"/>
      <c r="I3" s="202"/>
      <c r="J3" s="204"/>
      <c r="K3" s="202"/>
      <c r="L3" s="202"/>
      <c r="M3" s="202"/>
      <c r="N3" s="202"/>
      <c r="O3" s="202"/>
      <c r="P3" s="202"/>
      <c r="Q3" s="202"/>
      <c r="R3" s="202"/>
      <c r="S3" s="202"/>
      <c r="T3" s="202"/>
      <c r="U3" s="202"/>
      <c r="V3" s="202"/>
      <c r="W3" s="202"/>
      <c r="X3" s="202"/>
      <c r="Y3" s="202"/>
    </row>
    <row r="5" spans="1:25" s="201" customFormat="1" ht="26.25" customHeight="1" x14ac:dyDescent="0.25">
      <c r="A5" s="205" t="s">
        <v>306</v>
      </c>
      <c r="B5" s="202"/>
      <c r="C5" s="206"/>
      <c r="D5" s="202"/>
      <c r="E5" s="202"/>
      <c r="F5" s="202"/>
      <c r="G5" s="202"/>
      <c r="H5" s="202"/>
      <c r="I5" s="202"/>
      <c r="J5" s="202"/>
      <c r="K5" s="202"/>
      <c r="L5" s="202"/>
      <c r="M5" s="202"/>
      <c r="N5" s="202"/>
      <c r="O5" s="202"/>
      <c r="P5" s="202"/>
      <c r="Q5" s="202"/>
      <c r="R5" s="202"/>
      <c r="S5" s="202"/>
      <c r="T5" s="202"/>
      <c r="U5" s="202"/>
      <c r="V5" s="202"/>
      <c r="W5" s="202"/>
      <c r="X5" s="202"/>
      <c r="Y5" s="202"/>
    </row>
    <row r="6" spans="1:25" s="201" customFormat="1" ht="19.5" customHeight="1" x14ac:dyDescent="0.25">
      <c r="A6" s="365" t="s">
        <v>81</v>
      </c>
      <c r="B6" s="366" t="s">
        <v>82</v>
      </c>
      <c r="C6" s="367" t="s">
        <v>83</v>
      </c>
      <c r="D6" s="368" t="s">
        <v>84</v>
      </c>
      <c r="E6" s="368"/>
      <c r="F6" s="368"/>
      <c r="G6" s="368"/>
      <c r="H6" s="368"/>
      <c r="I6" s="369" t="s">
        <v>85</v>
      </c>
      <c r="J6" s="369"/>
      <c r="K6" s="369"/>
      <c r="L6" s="369"/>
      <c r="M6" s="370" t="s">
        <v>86</v>
      </c>
      <c r="N6" s="370"/>
      <c r="O6" s="370"/>
      <c r="P6" s="370"/>
      <c r="Q6" s="371" t="s">
        <v>87</v>
      </c>
      <c r="R6" s="371"/>
      <c r="S6" s="371"/>
      <c r="T6" s="371"/>
      <c r="U6" s="372" t="s">
        <v>88</v>
      </c>
      <c r="V6" s="372"/>
      <c r="W6" s="372"/>
      <c r="X6" s="372"/>
      <c r="Y6" s="373" t="s">
        <v>89</v>
      </c>
    </row>
    <row r="7" spans="1:25" s="201" customFormat="1" ht="19.5" customHeight="1" x14ac:dyDescent="0.25">
      <c r="A7" s="365"/>
      <c r="B7" s="366"/>
      <c r="C7" s="367"/>
      <c r="D7" s="374">
        <f>'A-Identité'!B5</f>
        <v>0</v>
      </c>
      <c r="E7" s="374"/>
      <c r="F7" s="374"/>
      <c r="G7" s="374"/>
      <c r="H7" s="374"/>
      <c r="I7" s="375">
        <f>'A-Identité'!B12</f>
        <v>0</v>
      </c>
      <c r="J7" s="375"/>
      <c r="K7" s="375"/>
      <c r="L7" s="375"/>
      <c r="M7" s="376">
        <f>'A-Identité'!B16</f>
        <v>0</v>
      </c>
      <c r="N7" s="376"/>
      <c r="O7" s="376"/>
      <c r="P7" s="376"/>
      <c r="Q7" s="377">
        <f>'A-Identité'!B20</f>
        <v>0</v>
      </c>
      <c r="R7" s="377"/>
      <c r="S7" s="377"/>
      <c r="T7" s="377"/>
      <c r="U7" s="378">
        <f>'A-Identité'!B28</f>
        <v>0</v>
      </c>
      <c r="V7" s="378"/>
      <c r="W7" s="378"/>
      <c r="X7" s="378"/>
      <c r="Y7" s="373"/>
    </row>
    <row r="8" spans="1:25" s="201" customFormat="1" ht="35.25" customHeight="1" x14ac:dyDescent="0.25">
      <c r="A8" s="365"/>
      <c r="B8" s="366"/>
      <c r="C8" s="367"/>
      <c r="D8" s="274" t="s">
        <v>90</v>
      </c>
      <c r="E8" s="379" t="s">
        <v>91</v>
      </c>
      <c r="F8" s="379"/>
      <c r="G8" s="274" t="s">
        <v>92</v>
      </c>
      <c r="H8" s="274" t="s">
        <v>93</v>
      </c>
      <c r="I8" s="380" t="s">
        <v>91</v>
      </c>
      <c r="J8" s="380"/>
      <c r="K8" s="275" t="s">
        <v>92</v>
      </c>
      <c r="L8" s="275" t="s">
        <v>93</v>
      </c>
      <c r="M8" s="381" t="s">
        <v>91</v>
      </c>
      <c r="N8" s="381"/>
      <c r="O8" s="276" t="s">
        <v>92</v>
      </c>
      <c r="P8" s="276" t="s">
        <v>93</v>
      </c>
      <c r="Q8" s="367" t="s">
        <v>91</v>
      </c>
      <c r="R8" s="367"/>
      <c r="S8" s="277" t="s">
        <v>92</v>
      </c>
      <c r="T8" s="277" t="s">
        <v>93</v>
      </c>
      <c r="U8" s="382" t="s">
        <v>91</v>
      </c>
      <c r="V8" s="382"/>
      <c r="W8" s="278" t="s">
        <v>92</v>
      </c>
      <c r="X8" s="278" t="s">
        <v>93</v>
      </c>
      <c r="Y8" s="373"/>
    </row>
    <row r="9" spans="1:25" s="201" customFormat="1" ht="48.75" customHeight="1" x14ac:dyDescent="0.25">
      <c r="A9" s="365"/>
      <c r="B9" s="366"/>
      <c r="C9" s="367"/>
      <c r="D9" s="207" t="s">
        <v>94</v>
      </c>
      <c r="E9" s="208" t="s">
        <v>95</v>
      </c>
      <c r="F9" s="209" t="s">
        <v>96</v>
      </c>
      <c r="G9" s="210" t="s">
        <v>97</v>
      </c>
      <c r="H9" s="210" t="s">
        <v>96</v>
      </c>
      <c r="I9" s="211" t="s">
        <v>95</v>
      </c>
      <c r="J9" s="212" t="s">
        <v>96</v>
      </c>
      <c r="K9" s="213" t="s">
        <v>97</v>
      </c>
      <c r="L9" s="213" t="s">
        <v>96</v>
      </c>
      <c r="M9" s="214" t="s">
        <v>95</v>
      </c>
      <c r="N9" s="215" t="s">
        <v>96</v>
      </c>
      <c r="O9" s="216" t="s">
        <v>97</v>
      </c>
      <c r="P9" s="216" t="s">
        <v>96</v>
      </c>
      <c r="Q9" s="279" t="s">
        <v>95</v>
      </c>
      <c r="R9" s="217" t="s">
        <v>96</v>
      </c>
      <c r="S9" s="218" t="s">
        <v>97</v>
      </c>
      <c r="T9" s="218" t="s">
        <v>96</v>
      </c>
      <c r="U9" s="219" t="s">
        <v>95</v>
      </c>
      <c r="V9" s="220" t="s">
        <v>96</v>
      </c>
      <c r="W9" s="221" t="s">
        <v>97</v>
      </c>
      <c r="X9" s="221" t="s">
        <v>96</v>
      </c>
      <c r="Y9" s="373"/>
    </row>
    <row r="10" spans="1:25" s="201" customFormat="1" ht="21.75" customHeight="1" x14ac:dyDescent="0.25">
      <c r="A10" s="384" t="s">
        <v>98</v>
      </c>
      <c r="B10" s="222" t="s">
        <v>99</v>
      </c>
      <c r="C10" s="385"/>
      <c r="D10" s="247"/>
      <c r="E10" s="248"/>
      <c r="F10" s="249"/>
      <c r="G10" s="250"/>
      <c r="H10" s="251"/>
      <c r="I10" s="248"/>
      <c r="J10" s="249"/>
      <c r="K10" s="250"/>
      <c r="L10" s="251"/>
      <c r="M10" s="248"/>
      <c r="N10" s="249"/>
      <c r="O10" s="250"/>
      <c r="P10" s="251"/>
      <c r="Q10" s="248"/>
      <c r="R10" s="249"/>
      <c r="S10" s="250"/>
      <c r="T10" s="251"/>
      <c r="U10" s="248"/>
      <c r="V10" s="249"/>
      <c r="W10" s="250"/>
      <c r="X10" s="251"/>
      <c r="Y10" s="223">
        <f>D10+F10+G10+H10+J10+K10+L10+N10+O10+P10+R10+S10+T10+V10+W10+X10</f>
        <v>0</v>
      </c>
    </row>
    <row r="11" spans="1:25" s="201" customFormat="1" ht="28.5" customHeight="1" x14ac:dyDescent="0.25">
      <c r="A11" s="384"/>
      <c r="B11" s="224" t="s">
        <v>305</v>
      </c>
      <c r="C11" s="385"/>
      <c r="D11" s="252"/>
      <c r="E11" s="253"/>
      <c r="F11" s="254"/>
      <c r="G11" s="255"/>
      <c r="H11" s="256"/>
      <c r="I11" s="253"/>
      <c r="J11" s="254"/>
      <c r="K11" s="255"/>
      <c r="L11" s="256"/>
      <c r="M11" s="253"/>
      <c r="N11" s="254"/>
      <c r="O11" s="255"/>
      <c r="P11" s="256"/>
      <c r="Q11" s="253"/>
      <c r="R11" s="254"/>
      <c r="S11" s="255"/>
      <c r="T11" s="256"/>
      <c r="U11" s="253"/>
      <c r="V11" s="254"/>
      <c r="W11" s="255"/>
      <c r="X11" s="256"/>
      <c r="Y11" s="225">
        <f t="shared" ref="Y11:Y25" si="0">D11+F11+G11+H11+J11+K11+L11+N11+O11+P11+R11+S11+T11+V11+W11+X11</f>
        <v>0</v>
      </c>
    </row>
    <row r="12" spans="1:25" s="201" customFormat="1" ht="21.75" customHeight="1" x14ac:dyDescent="0.25">
      <c r="A12" s="384"/>
      <c r="B12" s="224" t="s">
        <v>100</v>
      </c>
      <c r="C12" s="385"/>
      <c r="D12" s="252"/>
      <c r="E12" s="253"/>
      <c r="F12" s="254"/>
      <c r="G12" s="255"/>
      <c r="H12" s="256"/>
      <c r="I12" s="253"/>
      <c r="J12" s="254"/>
      <c r="K12" s="255"/>
      <c r="L12" s="256"/>
      <c r="M12" s="253"/>
      <c r="N12" s="254"/>
      <c r="O12" s="255"/>
      <c r="P12" s="256"/>
      <c r="Q12" s="253"/>
      <c r="R12" s="254"/>
      <c r="S12" s="255"/>
      <c r="T12" s="256"/>
      <c r="U12" s="253"/>
      <c r="V12" s="254"/>
      <c r="W12" s="255"/>
      <c r="X12" s="256"/>
      <c r="Y12" s="225">
        <f t="shared" si="0"/>
        <v>0</v>
      </c>
    </row>
    <row r="13" spans="1:25" s="201" customFormat="1" ht="21.75" customHeight="1" x14ac:dyDescent="0.25">
      <c r="A13" s="384"/>
      <c r="B13" s="224" t="s">
        <v>101</v>
      </c>
      <c r="C13" s="385"/>
      <c r="D13" s="252"/>
      <c r="E13" s="253"/>
      <c r="F13" s="254"/>
      <c r="G13" s="255"/>
      <c r="H13" s="256"/>
      <c r="I13" s="253"/>
      <c r="J13" s="254"/>
      <c r="K13" s="255"/>
      <c r="L13" s="256"/>
      <c r="M13" s="253"/>
      <c r="N13" s="254"/>
      <c r="O13" s="255"/>
      <c r="P13" s="256"/>
      <c r="Q13" s="253"/>
      <c r="R13" s="254"/>
      <c r="S13" s="255"/>
      <c r="T13" s="256"/>
      <c r="U13" s="253"/>
      <c r="V13" s="254"/>
      <c r="W13" s="255"/>
      <c r="X13" s="256"/>
      <c r="Y13" s="225">
        <f t="shared" si="0"/>
        <v>0</v>
      </c>
    </row>
    <row r="14" spans="1:25" ht="21" customHeight="1" x14ac:dyDescent="0.25">
      <c r="A14" s="384"/>
      <c r="B14" s="226" t="s">
        <v>79</v>
      </c>
      <c r="C14" s="227"/>
      <c r="D14" s="228">
        <f t="shared" ref="D14:X14" si="1">SUM(D10:D13)</f>
        <v>0</v>
      </c>
      <c r="E14" s="229">
        <f t="shared" si="1"/>
        <v>0</v>
      </c>
      <c r="F14" s="61">
        <f t="shared" si="1"/>
        <v>0</v>
      </c>
      <c r="G14" s="62">
        <f t="shared" si="1"/>
        <v>0</v>
      </c>
      <c r="H14" s="63">
        <f t="shared" si="1"/>
        <v>0</v>
      </c>
      <c r="I14" s="229">
        <f t="shared" si="1"/>
        <v>0</v>
      </c>
      <c r="J14" s="61">
        <f t="shared" si="1"/>
        <v>0</v>
      </c>
      <c r="K14" s="62">
        <f t="shared" si="1"/>
        <v>0</v>
      </c>
      <c r="L14" s="63">
        <f t="shared" si="1"/>
        <v>0</v>
      </c>
      <c r="M14" s="229">
        <f t="shared" si="1"/>
        <v>0</v>
      </c>
      <c r="N14" s="61">
        <f t="shared" si="1"/>
        <v>0</v>
      </c>
      <c r="O14" s="62">
        <f t="shared" si="1"/>
        <v>0</v>
      </c>
      <c r="P14" s="63">
        <f t="shared" si="1"/>
        <v>0</v>
      </c>
      <c r="Q14" s="229">
        <f t="shared" si="1"/>
        <v>0</v>
      </c>
      <c r="R14" s="61">
        <f t="shared" si="1"/>
        <v>0</v>
      </c>
      <c r="S14" s="62">
        <f t="shared" si="1"/>
        <v>0</v>
      </c>
      <c r="T14" s="63">
        <f t="shared" si="1"/>
        <v>0</v>
      </c>
      <c r="U14" s="229">
        <f t="shared" si="1"/>
        <v>0</v>
      </c>
      <c r="V14" s="61">
        <f t="shared" si="1"/>
        <v>0</v>
      </c>
      <c r="W14" s="62">
        <f t="shared" si="1"/>
        <v>0</v>
      </c>
      <c r="X14" s="63">
        <f t="shared" si="1"/>
        <v>0</v>
      </c>
      <c r="Y14" s="63">
        <f t="shared" si="0"/>
        <v>0</v>
      </c>
    </row>
    <row r="15" spans="1:25" ht="21.75" customHeight="1" x14ac:dyDescent="0.25">
      <c r="A15" s="384" t="s">
        <v>300</v>
      </c>
      <c r="B15" s="222" t="s">
        <v>102</v>
      </c>
      <c r="C15" s="244"/>
      <c r="D15" s="247"/>
      <c r="E15" s="248"/>
      <c r="F15" s="249"/>
      <c r="G15" s="250"/>
      <c r="H15" s="251"/>
      <c r="I15" s="248"/>
      <c r="J15" s="249"/>
      <c r="K15" s="250"/>
      <c r="L15" s="251"/>
      <c r="M15" s="248"/>
      <c r="N15" s="249"/>
      <c r="O15" s="250"/>
      <c r="P15" s="251"/>
      <c r="Q15" s="248"/>
      <c r="R15" s="249"/>
      <c r="S15" s="250"/>
      <c r="T15" s="251"/>
      <c r="U15" s="248"/>
      <c r="V15" s="249"/>
      <c r="W15" s="250"/>
      <c r="X15" s="251"/>
      <c r="Y15" s="223">
        <f t="shared" si="0"/>
        <v>0</v>
      </c>
    </row>
    <row r="16" spans="1:25" ht="21.75" customHeight="1" x14ac:dyDescent="0.25">
      <c r="A16" s="384"/>
      <c r="B16" s="230" t="s">
        <v>103</v>
      </c>
      <c r="C16" s="245"/>
      <c r="D16" s="252"/>
      <c r="E16" s="253"/>
      <c r="F16" s="254"/>
      <c r="G16" s="255"/>
      <c r="H16" s="256"/>
      <c r="I16" s="253"/>
      <c r="J16" s="254"/>
      <c r="K16" s="255"/>
      <c r="L16" s="256"/>
      <c r="M16" s="253"/>
      <c r="N16" s="254"/>
      <c r="O16" s="255"/>
      <c r="P16" s="256"/>
      <c r="Q16" s="253"/>
      <c r="R16" s="254"/>
      <c r="S16" s="255"/>
      <c r="T16" s="256"/>
      <c r="U16" s="253"/>
      <c r="V16" s="254"/>
      <c r="W16" s="255"/>
      <c r="X16" s="256"/>
      <c r="Y16" s="225">
        <f t="shared" si="0"/>
        <v>0</v>
      </c>
    </row>
    <row r="17" spans="1:26" ht="21.75" customHeight="1" x14ac:dyDescent="0.25">
      <c r="A17" s="384"/>
      <c r="B17" s="230" t="s">
        <v>104</v>
      </c>
      <c r="C17" s="231"/>
      <c r="D17" s="257"/>
      <c r="E17" s="258"/>
      <c r="F17" s="259"/>
      <c r="G17" s="260"/>
      <c r="H17" s="261"/>
      <c r="I17" s="258"/>
      <c r="J17" s="259"/>
      <c r="K17" s="260"/>
      <c r="L17" s="261"/>
      <c r="M17" s="258"/>
      <c r="N17" s="259"/>
      <c r="O17" s="260"/>
      <c r="P17" s="261"/>
      <c r="Q17" s="258"/>
      <c r="R17" s="259"/>
      <c r="S17" s="260"/>
      <c r="T17" s="261"/>
      <c r="U17" s="258"/>
      <c r="V17" s="259"/>
      <c r="W17" s="260"/>
      <c r="X17" s="261"/>
      <c r="Y17" s="232">
        <f t="shared" si="0"/>
        <v>0</v>
      </c>
    </row>
    <row r="18" spans="1:26" ht="21.75" customHeight="1" x14ac:dyDescent="0.25">
      <c r="A18" s="384"/>
      <c r="B18" s="233" t="s">
        <v>105</v>
      </c>
      <c r="C18" s="246"/>
      <c r="D18" s="262"/>
      <c r="E18" s="263"/>
      <c r="F18" s="264"/>
      <c r="G18" s="265"/>
      <c r="H18" s="266"/>
      <c r="I18" s="263"/>
      <c r="J18" s="264"/>
      <c r="K18" s="265"/>
      <c r="L18" s="266"/>
      <c r="M18" s="263"/>
      <c r="N18" s="264"/>
      <c r="O18" s="265"/>
      <c r="P18" s="266"/>
      <c r="Q18" s="263"/>
      <c r="R18" s="264"/>
      <c r="S18" s="265"/>
      <c r="T18" s="266"/>
      <c r="U18" s="263"/>
      <c r="V18" s="264"/>
      <c r="W18" s="265"/>
      <c r="X18" s="266"/>
      <c r="Y18" s="234">
        <f t="shared" si="0"/>
        <v>0</v>
      </c>
    </row>
    <row r="19" spans="1:26" ht="21.75" customHeight="1" x14ac:dyDescent="0.25">
      <c r="A19" s="384"/>
      <c r="B19" s="235" t="s">
        <v>106</v>
      </c>
      <c r="C19" s="231"/>
      <c r="D19" s="267"/>
      <c r="E19" s="268"/>
      <c r="F19" s="269"/>
      <c r="G19" s="270"/>
      <c r="H19" s="271"/>
      <c r="I19" s="268"/>
      <c r="J19" s="269"/>
      <c r="K19" s="270"/>
      <c r="L19" s="271"/>
      <c r="M19" s="268"/>
      <c r="N19" s="269"/>
      <c r="O19" s="270"/>
      <c r="P19" s="271"/>
      <c r="Q19" s="268"/>
      <c r="R19" s="269"/>
      <c r="S19" s="270"/>
      <c r="T19" s="271"/>
      <c r="U19" s="268"/>
      <c r="V19" s="269"/>
      <c r="W19" s="270"/>
      <c r="X19" s="271"/>
      <c r="Y19" s="236">
        <f t="shared" si="0"/>
        <v>0</v>
      </c>
    </row>
    <row r="20" spans="1:26" ht="21.75" customHeight="1" x14ac:dyDescent="0.25">
      <c r="A20" s="384"/>
      <c r="B20" s="235" t="s">
        <v>312</v>
      </c>
      <c r="C20" s="231"/>
      <c r="D20" s="267"/>
      <c r="E20" s="268"/>
      <c r="F20" s="269"/>
      <c r="G20" s="270"/>
      <c r="H20" s="271"/>
      <c r="I20" s="268"/>
      <c r="J20" s="269"/>
      <c r="K20" s="270"/>
      <c r="L20" s="271"/>
      <c r="M20" s="268"/>
      <c r="N20" s="269"/>
      <c r="O20" s="270"/>
      <c r="P20" s="271"/>
      <c r="Q20" s="268"/>
      <c r="R20" s="269"/>
      <c r="S20" s="270"/>
      <c r="T20" s="271"/>
      <c r="U20" s="268"/>
      <c r="V20" s="269"/>
      <c r="W20" s="270"/>
      <c r="X20" s="271"/>
      <c r="Y20" s="236">
        <f t="shared" si="0"/>
        <v>0</v>
      </c>
    </row>
    <row r="21" spans="1:26" ht="21" customHeight="1" x14ac:dyDescent="0.25">
      <c r="A21" s="384"/>
      <c r="B21" s="226" t="s">
        <v>79</v>
      </c>
      <c r="C21" s="227"/>
      <c r="D21" s="228">
        <f>SUM(D15:D20)</f>
        <v>0</v>
      </c>
      <c r="E21" s="229">
        <f t="shared" ref="E21:Y21" si="2">SUM(E15:E20)</f>
        <v>0</v>
      </c>
      <c r="F21" s="61">
        <f t="shared" si="2"/>
        <v>0</v>
      </c>
      <c r="G21" s="62">
        <f t="shared" si="2"/>
        <v>0</v>
      </c>
      <c r="H21" s="63">
        <f t="shared" si="2"/>
        <v>0</v>
      </c>
      <c r="I21" s="229">
        <f t="shared" si="2"/>
        <v>0</v>
      </c>
      <c r="J21" s="61">
        <f t="shared" si="2"/>
        <v>0</v>
      </c>
      <c r="K21" s="62">
        <f t="shared" si="2"/>
        <v>0</v>
      </c>
      <c r="L21" s="63">
        <f t="shared" si="2"/>
        <v>0</v>
      </c>
      <c r="M21" s="229">
        <f t="shared" si="2"/>
        <v>0</v>
      </c>
      <c r="N21" s="61">
        <f t="shared" si="2"/>
        <v>0</v>
      </c>
      <c r="O21" s="62">
        <f t="shared" si="2"/>
        <v>0</v>
      </c>
      <c r="P21" s="63">
        <f t="shared" si="2"/>
        <v>0</v>
      </c>
      <c r="Q21" s="229">
        <f t="shared" si="2"/>
        <v>0</v>
      </c>
      <c r="R21" s="61">
        <f t="shared" si="2"/>
        <v>0</v>
      </c>
      <c r="S21" s="62">
        <f t="shared" si="2"/>
        <v>0</v>
      </c>
      <c r="T21" s="63">
        <f t="shared" si="2"/>
        <v>0</v>
      </c>
      <c r="U21" s="229">
        <f t="shared" si="2"/>
        <v>0</v>
      </c>
      <c r="V21" s="61">
        <f t="shared" si="2"/>
        <v>0</v>
      </c>
      <c r="W21" s="62">
        <f t="shared" si="2"/>
        <v>0</v>
      </c>
      <c r="X21" s="63">
        <f t="shared" si="2"/>
        <v>0</v>
      </c>
      <c r="Y21" s="63">
        <f t="shared" si="2"/>
        <v>0</v>
      </c>
    </row>
    <row r="22" spans="1:26" ht="21.75" customHeight="1" x14ac:dyDescent="0.25">
      <c r="A22" s="384" t="s">
        <v>301</v>
      </c>
      <c r="B22" s="222" t="s">
        <v>107</v>
      </c>
      <c r="C22" s="244"/>
      <c r="D22" s="247"/>
      <c r="E22" s="248"/>
      <c r="F22" s="249"/>
      <c r="G22" s="250"/>
      <c r="H22" s="251"/>
      <c r="I22" s="248"/>
      <c r="J22" s="249"/>
      <c r="K22" s="250"/>
      <c r="L22" s="251"/>
      <c r="M22" s="248"/>
      <c r="N22" s="249"/>
      <c r="O22" s="250"/>
      <c r="P22" s="251"/>
      <c r="Q22" s="248"/>
      <c r="R22" s="249"/>
      <c r="S22" s="250"/>
      <c r="T22" s="251"/>
      <c r="U22" s="248"/>
      <c r="V22" s="249"/>
      <c r="W22" s="250"/>
      <c r="X22" s="251"/>
      <c r="Y22" s="223">
        <f t="shared" si="0"/>
        <v>0</v>
      </c>
    </row>
    <row r="23" spans="1:26" ht="21" customHeight="1" x14ac:dyDescent="0.25">
      <c r="A23" s="384"/>
      <c r="B23" s="226" t="s">
        <v>79</v>
      </c>
      <c r="C23" s="227"/>
      <c r="D23" s="228">
        <f t="shared" ref="D23:X23" si="3">SUM(D22:D22)</f>
        <v>0</v>
      </c>
      <c r="E23" s="229">
        <f t="shared" si="3"/>
        <v>0</v>
      </c>
      <c r="F23" s="61">
        <f t="shared" si="3"/>
        <v>0</v>
      </c>
      <c r="G23" s="62">
        <f t="shared" si="3"/>
        <v>0</v>
      </c>
      <c r="H23" s="63">
        <f t="shared" si="3"/>
        <v>0</v>
      </c>
      <c r="I23" s="229">
        <f t="shared" si="3"/>
        <v>0</v>
      </c>
      <c r="J23" s="61">
        <f t="shared" si="3"/>
        <v>0</v>
      </c>
      <c r="K23" s="62">
        <f t="shared" si="3"/>
        <v>0</v>
      </c>
      <c r="L23" s="63">
        <f t="shared" si="3"/>
        <v>0</v>
      </c>
      <c r="M23" s="229">
        <f t="shared" si="3"/>
        <v>0</v>
      </c>
      <c r="N23" s="61">
        <f t="shared" si="3"/>
        <v>0</v>
      </c>
      <c r="O23" s="62">
        <f t="shared" si="3"/>
        <v>0</v>
      </c>
      <c r="P23" s="63">
        <f t="shared" si="3"/>
        <v>0</v>
      </c>
      <c r="Q23" s="229">
        <f t="shared" si="3"/>
        <v>0</v>
      </c>
      <c r="R23" s="61">
        <f t="shared" si="3"/>
        <v>0</v>
      </c>
      <c r="S23" s="62">
        <f t="shared" si="3"/>
        <v>0</v>
      </c>
      <c r="T23" s="63">
        <f t="shared" si="3"/>
        <v>0</v>
      </c>
      <c r="U23" s="229">
        <f t="shared" si="3"/>
        <v>0</v>
      </c>
      <c r="V23" s="61">
        <f t="shared" si="3"/>
        <v>0</v>
      </c>
      <c r="W23" s="62">
        <f t="shared" si="3"/>
        <v>0</v>
      </c>
      <c r="X23" s="63">
        <f t="shared" si="3"/>
        <v>0</v>
      </c>
      <c r="Y23" s="63">
        <f t="shared" si="0"/>
        <v>0</v>
      </c>
    </row>
    <row r="24" spans="1:26" ht="21.75" customHeight="1" x14ac:dyDescent="0.25">
      <c r="A24" s="384"/>
      <c r="B24" s="233" t="s">
        <v>109</v>
      </c>
      <c r="C24" s="246"/>
      <c r="D24" s="262"/>
      <c r="E24" s="263"/>
      <c r="F24" s="264"/>
      <c r="G24" s="265"/>
      <c r="H24" s="266"/>
      <c r="I24" s="263"/>
      <c r="J24" s="264"/>
      <c r="K24" s="265"/>
      <c r="L24" s="266"/>
      <c r="M24" s="263"/>
      <c r="N24" s="264"/>
      <c r="O24" s="265"/>
      <c r="P24" s="266"/>
      <c r="Q24" s="263"/>
      <c r="R24" s="264"/>
      <c r="S24" s="265"/>
      <c r="T24" s="266"/>
      <c r="U24" s="263"/>
      <c r="V24" s="264"/>
      <c r="W24" s="265"/>
      <c r="X24" s="266"/>
      <c r="Y24" s="234">
        <f t="shared" si="0"/>
        <v>0</v>
      </c>
    </row>
    <row r="25" spans="1:26" ht="21" customHeight="1" x14ac:dyDescent="0.25">
      <c r="A25" s="384"/>
      <c r="B25" s="226" t="s">
        <v>79</v>
      </c>
      <c r="C25" s="237"/>
      <c r="D25" s="228">
        <f t="shared" ref="D25:X25" si="4">SUM(D24:D24)</f>
        <v>0</v>
      </c>
      <c r="E25" s="229">
        <f t="shared" si="4"/>
        <v>0</v>
      </c>
      <c r="F25" s="61">
        <f t="shared" si="4"/>
        <v>0</v>
      </c>
      <c r="G25" s="62">
        <f t="shared" si="4"/>
        <v>0</v>
      </c>
      <c r="H25" s="63">
        <f t="shared" si="4"/>
        <v>0</v>
      </c>
      <c r="I25" s="229">
        <f t="shared" si="4"/>
        <v>0</v>
      </c>
      <c r="J25" s="61">
        <f t="shared" si="4"/>
        <v>0</v>
      </c>
      <c r="K25" s="62">
        <f t="shared" si="4"/>
        <v>0</v>
      </c>
      <c r="L25" s="63">
        <f t="shared" si="4"/>
        <v>0</v>
      </c>
      <c r="M25" s="229">
        <f t="shared" si="4"/>
        <v>0</v>
      </c>
      <c r="N25" s="61">
        <f t="shared" si="4"/>
        <v>0</v>
      </c>
      <c r="O25" s="62">
        <f t="shared" si="4"/>
        <v>0</v>
      </c>
      <c r="P25" s="63">
        <f t="shared" si="4"/>
        <v>0</v>
      </c>
      <c r="Q25" s="229">
        <f t="shared" si="4"/>
        <v>0</v>
      </c>
      <c r="R25" s="61">
        <f t="shared" si="4"/>
        <v>0</v>
      </c>
      <c r="S25" s="62">
        <f t="shared" si="4"/>
        <v>0</v>
      </c>
      <c r="T25" s="63">
        <f t="shared" si="4"/>
        <v>0</v>
      </c>
      <c r="U25" s="229">
        <f t="shared" si="4"/>
        <v>0</v>
      </c>
      <c r="V25" s="61">
        <f t="shared" si="4"/>
        <v>0</v>
      </c>
      <c r="W25" s="62">
        <f t="shared" si="4"/>
        <v>0</v>
      </c>
      <c r="X25" s="63">
        <f t="shared" si="4"/>
        <v>0</v>
      </c>
      <c r="Y25" s="63">
        <f t="shared" si="0"/>
        <v>0</v>
      </c>
    </row>
    <row r="26" spans="1:26" s="243" customFormat="1" ht="21.75" customHeight="1" x14ac:dyDescent="0.25">
      <c r="A26" s="238" t="s">
        <v>110</v>
      </c>
      <c r="B26" s="239"/>
      <c r="C26" s="240"/>
      <c r="D26" s="241">
        <f>SUM(D14,D21,D23,D25)</f>
        <v>0</v>
      </c>
      <c r="E26" s="238">
        <f t="shared" ref="E26:X26" si="5">SUM(E14,E21,E23,E25)</f>
        <v>0</v>
      </c>
      <c r="F26" s="64">
        <f t="shared" si="5"/>
        <v>0</v>
      </c>
      <c r="G26" s="65">
        <f t="shared" si="5"/>
        <v>0</v>
      </c>
      <c r="H26" s="66">
        <f t="shared" si="5"/>
        <v>0</v>
      </c>
      <c r="I26" s="238">
        <f t="shared" si="5"/>
        <v>0</v>
      </c>
      <c r="J26" s="64">
        <f t="shared" si="5"/>
        <v>0</v>
      </c>
      <c r="K26" s="65">
        <f t="shared" si="5"/>
        <v>0</v>
      </c>
      <c r="L26" s="66">
        <f t="shared" si="5"/>
        <v>0</v>
      </c>
      <c r="M26" s="238">
        <f t="shared" si="5"/>
        <v>0</v>
      </c>
      <c r="N26" s="64">
        <f t="shared" si="5"/>
        <v>0</v>
      </c>
      <c r="O26" s="65">
        <f t="shared" si="5"/>
        <v>0</v>
      </c>
      <c r="P26" s="66">
        <f t="shared" si="5"/>
        <v>0</v>
      </c>
      <c r="Q26" s="238">
        <f t="shared" si="5"/>
        <v>0</v>
      </c>
      <c r="R26" s="64">
        <f t="shared" si="5"/>
        <v>0</v>
      </c>
      <c r="S26" s="65">
        <f t="shared" si="5"/>
        <v>0</v>
      </c>
      <c r="T26" s="66">
        <f t="shared" si="5"/>
        <v>0</v>
      </c>
      <c r="U26" s="238">
        <f t="shared" si="5"/>
        <v>0</v>
      </c>
      <c r="V26" s="64">
        <f t="shared" si="5"/>
        <v>0</v>
      </c>
      <c r="W26" s="65">
        <f t="shared" si="5"/>
        <v>0</v>
      </c>
      <c r="X26" s="66">
        <f t="shared" si="5"/>
        <v>0</v>
      </c>
      <c r="Y26" s="66">
        <f>SUM(Y14,Y21,Y23,Y25)</f>
        <v>0</v>
      </c>
      <c r="Z26" s="242"/>
    </row>
    <row r="28" spans="1:26" x14ac:dyDescent="0.25">
      <c r="A28" s="273" t="s">
        <v>307</v>
      </c>
    </row>
    <row r="30" spans="1:26" ht="96" customHeight="1" x14ac:dyDescent="0.25">
      <c r="A30" s="272" t="s">
        <v>90</v>
      </c>
      <c r="B30" s="202" t="s">
        <v>308</v>
      </c>
    </row>
    <row r="31" spans="1:26" ht="38.25" x14ac:dyDescent="0.25">
      <c r="A31" s="272" t="s">
        <v>91</v>
      </c>
      <c r="B31" s="202" t="s">
        <v>309</v>
      </c>
    </row>
    <row r="32" spans="1:26" ht="43.5" customHeight="1" x14ac:dyDescent="0.25">
      <c r="A32" s="272" t="s">
        <v>92</v>
      </c>
      <c r="B32" s="383" t="s">
        <v>310</v>
      </c>
    </row>
    <row r="33" spans="1:2" ht="25.5" customHeight="1" x14ac:dyDescent="0.25">
      <c r="A33" s="272" t="s">
        <v>93</v>
      </c>
      <c r="B33" s="383"/>
    </row>
  </sheetData>
  <sheetProtection password="B19B" sheet="1" objects="1" scenarios="1" selectLockedCells="1"/>
  <mergeCells count="28">
    <mergeCell ref="B32:B33"/>
    <mergeCell ref="A10:A14"/>
    <mergeCell ref="C10:C13"/>
    <mergeCell ref="A15:A21"/>
    <mergeCell ref="A22:A23"/>
    <mergeCell ref="A24:A25"/>
    <mergeCell ref="U7:X7"/>
    <mergeCell ref="E8:F8"/>
    <mergeCell ref="I8:J8"/>
    <mergeCell ref="M8:N8"/>
    <mergeCell ref="Q8:R8"/>
    <mergeCell ref="U8:V8"/>
    <mergeCell ref="A1:Y1"/>
    <mergeCell ref="A2:B2"/>
    <mergeCell ref="A3:B3"/>
    <mergeCell ref="A6:A9"/>
    <mergeCell ref="B6:B9"/>
    <mergeCell ref="C6:C9"/>
    <mergeCell ref="D6:H6"/>
    <mergeCell ref="I6:L6"/>
    <mergeCell ref="M6:P6"/>
    <mergeCell ref="Q6:T6"/>
    <mergeCell ref="U6:X6"/>
    <mergeCell ref="Y6:Y9"/>
    <mergeCell ref="D7:H7"/>
    <mergeCell ref="I7:L7"/>
    <mergeCell ref="M7:P7"/>
    <mergeCell ref="Q7:T7"/>
  </mergeCells>
  <dataValidations count="1">
    <dataValidation type="list" allowBlank="1" showInputMessage="1" showErrorMessage="1" sqref="C2">
      <formula1>"oui,non"</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R7"/>
  <sheetViews>
    <sheetView zoomScaleNormal="100" workbookViewId="0">
      <selection activeCell="C13" sqref="C13"/>
    </sheetView>
  </sheetViews>
  <sheetFormatPr baseColWidth="10" defaultColWidth="9.140625" defaultRowHeight="15" x14ac:dyDescent="0.25"/>
  <cols>
    <col min="1" max="2" width="11.42578125" style="67"/>
    <col min="3" max="3" width="17" style="67" customWidth="1"/>
    <col min="4" max="4" width="11.42578125" style="67"/>
    <col min="5" max="5" width="23.7109375" style="67" customWidth="1"/>
    <col min="6" max="7" width="11.42578125" style="67"/>
    <col min="8" max="8" width="15.28515625" style="67" customWidth="1"/>
    <col min="9" max="9" width="17" style="67" customWidth="1"/>
    <col min="10" max="10" width="12.7109375" style="67" customWidth="1"/>
    <col min="11" max="11" width="77.5703125" style="67" customWidth="1"/>
    <col min="12" max="14" width="11.42578125" style="67"/>
    <col min="15" max="15" width="9.140625" style="67"/>
    <col min="16" max="16" width="22.7109375" style="67" customWidth="1"/>
    <col min="17" max="17" width="11.42578125" style="67"/>
    <col min="18" max="18" width="35.140625" style="67" customWidth="1"/>
    <col min="19" max="23" width="11.42578125" style="67"/>
    <col min="24" max="24" width="13.5703125" style="67" customWidth="1"/>
    <col min="25" max="43" width="11.42578125" style="67"/>
    <col min="44" max="44" width="13.28515625" style="67" customWidth="1"/>
    <col min="45" max="45" width="13.140625" style="67" customWidth="1"/>
    <col min="46" max="46" width="11.42578125" style="67"/>
    <col min="47" max="47" width="13" style="67" customWidth="1"/>
    <col min="48" max="50" width="11.42578125" style="67"/>
    <col min="51" max="51" width="13" style="67" customWidth="1"/>
    <col min="52" max="1006" width="11.42578125" style="67"/>
  </cols>
  <sheetData>
    <row r="1" spans="1:52" s="60" customFormat="1" ht="12.75" customHeight="1" x14ac:dyDescent="0.25">
      <c r="A1" s="387" t="s">
        <v>111</v>
      </c>
      <c r="B1" s="387"/>
      <c r="C1" s="387"/>
      <c r="D1" s="387"/>
      <c r="E1" s="387"/>
      <c r="F1" s="387"/>
      <c r="G1" s="387"/>
      <c r="H1" s="387"/>
      <c r="I1" s="387"/>
      <c r="J1" s="387"/>
      <c r="K1" s="387"/>
      <c r="L1" s="387"/>
      <c r="M1" s="387"/>
      <c r="N1" s="388" t="s">
        <v>112</v>
      </c>
      <c r="O1" s="388"/>
      <c r="P1" s="388"/>
      <c r="Q1" s="388"/>
      <c r="R1" s="388"/>
      <c r="S1" s="388"/>
      <c r="T1" s="388"/>
      <c r="U1" s="388"/>
      <c r="V1" s="388"/>
      <c r="W1" s="388"/>
      <c r="X1" s="388"/>
      <c r="Y1" s="68"/>
      <c r="Z1" s="389" t="s">
        <v>113</v>
      </c>
      <c r="AA1" s="389"/>
      <c r="AB1" s="389"/>
      <c r="AC1" s="389"/>
      <c r="AD1" s="389"/>
      <c r="AE1" s="389"/>
      <c r="AF1" s="389"/>
      <c r="AG1" s="389"/>
      <c r="AH1" s="389"/>
      <c r="AI1" s="389"/>
      <c r="AJ1" s="389"/>
      <c r="AK1" s="389"/>
      <c r="AL1" s="389"/>
      <c r="AM1" s="389"/>
      <c r="AN1" s="390" t="s">
        <v>114</v>
      </c>
      <c r="AO1" s="390"/>
      <c r="AP1" s="390"/>
      <c r="AQ1" s="390"/>
      <c r="AR1" s="391" t="s">
        <v>115</v>
      </c>
      <c r="AS1" s="386" t="s">
        <v>297</v>
      </c>
      <c r="AT1" s="386"/>
      <c r="AU1" s="386"/>
      <c r="AV1" s="386"/>
      <c r="AW1" s="386" t="s">
        <v>298</v>
      </c>
      <c r="AX1" s="386"/>
      <c r="AY1" s="386"/>
      <c r="AZ1" s="386"/>
    </row>
    <row r="2" spans="1:52" s="75" customFormat="1" ht="63.75" x14ac:dyDescent="0.25">
      <c r="A2" s="69" t="s">
        <v>116</v>
      </c>
      <c r="B2" s="69" t="s">
        <v>117</v>
      </c>
      <c r="C2" s="70" t="s">
        <v>118</v>
      </c>
      <c r="D2" s="69" t="s">
        <v>119</v>
      </c>
      <c r="E2" s="69" t="s">
        <v>120</v>
      </c>
      <c r="F2" s="69" t="s">
        <v>121</v>
      </c>
      <c r="G2" s="69" t="s">
        <v>122</v>
      </c>
      <c r="H2" s="69" t="s">
        <v>123</v>
      </c>
      <c r="I2" s="69" t="s">
        <v>124</v>
      </c>
      <c r="J2" s="69" t="s">
        <v>125</v>
      </c>
      <c r="K2" s="71" t="s">
        <v>126</v>
      </c>
      <c r="L2" s="69" t="s">
        <v>296</v>
      </c>
      <c r="M2" s="69" t="s">
        <v>127</v>
      </c>
      <c r="N2" s="72" t="s">
        <v>128</v>
      </c>
      <c r="O2" s="72" t="s">
        <v>118</v>
      </c>
      <c r="P2" s="72" t="s">
        <v>129</v>
      </c>
      <c r="Q2" s="72" t="s">
        <v>130</v>
      </c>
      <c r="R2" s="72" t="s">
        <v>131</v>
      </c>
      <c r="S2" s="72" t="s">
        <v>132</v>
      </c>
      <c r="T2" s="72" t="s">
        <v>133</v>
      </c>
      <c r="U2" s="72" t="s">
        <v>134</v>
      </c>
      <c r="V2" s="72" t="s">
        <v>135</v>
      </c>
      <c r="W2" s="72" t="s">
        <v>136</v>
      </c>
      <c r="X2" s="72" t="s">
        <v>137</v>
      </c>
      <c r="Y2" s="72" t="s">
        <v>138</v>
      </c>
      <c r="Z2" s="73" t="s">
        <v>139</v>
      </c>
      <c r="AA2" s="72" t="s">
        <v>140</v>
      </c>
      <c r="AB2" s="72" t="s">
        <v>141</v>
      </c>
      <c r="AC2" s="72" t="s">
        <v>142</v>
      </c>
      <c r="AD2" s="72" t="s">
        <v>143</v>
      </c>
      <c r="AE2" s="72" t="s">
        <v>144</v>
      </c>
      <c r="AF2" s="72" t="s">
        <v>145</v>
      </c>
      <c r="AG2" s="72" t="s">
        <v>146</v>
      </c>
      <c r="AH2" s="72" t="s">
        <v>147</v>
      </c>
      <c r="AI2" s="72" t="s">
        <v>148</v>
      </c>
      <c r="AJ2" s="72" t="s">
        <v>149</v>
      </c>
      <c r="AK2" s="72" t="s">
        <v>150</v>
      </c>
      <c r="AL2" s="72" t="s">
        <v>151</v>
      </c>
      <c r="AM2" s="72" t="s">
        <v>152</v>
      </c>
      <c r="AN2" s="74" t="s">
        <v>153</v>
      </c>
      <c r="AO2" s="74" t="s">
        <v>154</v>
      </c>
      <c r="AP2" s="74" t="s">
        <v>155</v>
      </c>
      <c r="AQ2" s="74" t="s">
        <v>156</v>
      </c>
      <c r="AR2" s="391"/>
      <c r="AS2" s="195" t="s">
        <v>299</v>
      </c>
      <c r="AT2" s="196" t="s">
        <v>300</v>
      </c>
      <c r="AU2" s="196" t="s">
        <v>301</v>
      </c>
      <c r="AV2" s="197" t="s">
        <v>108</v>
      </c>
      <c r="AW2" s="195" t="s">
        <v>299</v>
      </c>
      <c r="AX2" s="196" t="s">
        <v>300</v>
      </c>
      <c r="AY2" s="196" t="s">
        <v>301</v>
      </c>
      <c r="AZ2" s="197" t="s">
        <v>108</v>
      </c>
    </row>
    <row r="3" spans="1:52" x14ac:dyDescent="0.25">
      <c r="A3" s="76">
        <f>'A-Identité'!B3</f>
        <v>0</v>
      </c>
      <c r="B3" s="77"/>
      <c r="C3" s="77" t="str">
        <f>MID('B-Territoire(s)'!S20,2,30)</f>
        <v/>
      </c>
      <c r="D3" s="78">
        <v>2023</v>
      </c>
      <c r="E3" s="77">
        <f>'A-Identité'!B5</f>
        <v>0</v>
      </c>
      <c r="F3" s="79">
        <f>'A-Identité'!B2</f>
        <v>0</v>
      </c>
      <c r="G3" s="78">
        <f>IF('D-Mesures'!P36=0,1,2)</f>
        <v>1</v>
      </c>
      <c r="H3" s="79">
        <f>'A-Identité'!B6</f>
        <v>0</v>
      </c>
      <c r="I3" s="79">
        <f>'A-Identité'!B8</f>
        <v>0</v>
      </c>
      <c r="J3" s="79">
        <f>'A-Identité'!B7</f>
        <v>0</v>
      </c>
      <c r="K3" s="79" t="str">
        <f>'A-Identité'!B12&amp;" / "&amp;'A-Identité'!B16&amp;" / "&amp;'A-Identité'!B20&amp;" / "&amp;'A-Identité'!B24&amp;" / "&amp;'A-Identité'!B28</f>
        <v xml:space="preserve"> /  /  /  / </v>
      </c>
      <c r="L3" s="77"/>
      <c r="M3" s="77"/>
      <c r="N3" s="80">
        <f>Referentiel!L2</f>
        <v>0</v>
      </c>
      <c r="O3" s="80" t="str">
        <f>MID('B-Territoire(s)'!N20,2,30)</f>
        <v/>
      </c>
      <c r="P3" s="79">
        <f>'B-Territoire(s)'!B2</f>
        <v>0</v>
      </c>
      <c r="Q3" s="79">
        <f>'B-Territoire(s)'!B23</f>
        <v>0</v>
      </c>
      <c r="R3" s="79">
        <f>'B-Territoire(s)'!B24</f>
        <v>0</v>
      </c>
      <c r="S3" s="77"/>
      <c r="T3" s="77"/>
      <c r="U3" s="77"/>
      <c r="V3" s="79">
        <f>'B-Territoire(s)'!B26</f>
        <v>0</v>
      </c>
      <c r="W3" s="79">
        <f>'B-Territoire(s)'!B31</f>
        <v>0</v>
      </c>
      <c r="X3" s="77"/>
      <c r="Y3" s="77"/>
      <c r="Z3" s="77"/>
      <c r="AA3" s="77"/>
      <c r="AB3" s="77"/>
      <c r="AC3" s="77"/>
      <c r="AD3" s="77"/>
      <c r="AE3" s="77"/>
      <c r="AF3" s="77"/>
      <c r="AG3" s="77"/>
      <c r="AH3" s="77"/>
      <c r="AI3" s="77"/>
      <c r="AJ3" s="77"/>
      <c r="AK3" s="77"/>
      <c r="AL3" s="77"/>
      <c r="AM3" s="77"/>
      <c r="AN3" s="81">
        <f>ROUND(SUMIF('D-Mesures'!$A$6:$A$35,N3,'D-Mesures'!$M$6:$M$35),0)</f>
        <v>0</v>
      </c>
      <c r="AO3" s="81">
        <f>ROUND(SUMIF('D-Mesures'!$A$6:$A$35,N3,'D-Mesures'!$P$6:$P$35),0)</f>
        <v>0</v>
      </c>
      <c r="AP3" s="81"/>
      <c r="AQ3" s="81">
        <f>SUM(AN3:AP3)</f>
        <v>0</v>
      </c>
      <c r="AR3" s="77"/>
      <c r="AS3" s="198" t="e">
        <f>#REF!</f>
        <v>#REF!</v>
      </c>
      <c r="AT3" s="199" t="e">
        <f>#REF!</f>
        <v>#REF!</v>
      </c>
      <c r="AU3" s="199" t="e">
        <f>#REF!</f>
        <v>#REF!</v>
      </c>
      <c r="AV3" s="200" t="e">
        <f>#REF!</f>
        <v>#REF!</v>
      </c>
      <c r="AW3" s="198">
        <f>'F-Animation-AAP - 2025'!Y17</f>
        <v>0</v>
      </c>
      <c r="AX3" s="199">
        <f>'F-Animation-AAP - 2025'!Y24</f>
        <v>0</v>
      </c>
      <c r="AY3" s="199">
        <f>'F-Animation-AAP - 2025'!Y29</f>
        <v>0</v>
      </c>
      <c r="AZ3" s="200">
        <f>'F-Animation-AAP - 2025'!Y29</f>
        <v>0</v>
      </c>
    </row>
    <row r="4" spans="1:52" x14ac:dyDescent="0.25">
      <c r="A4" s="76">
        <f>A3</f>
        <v>0</v>
      </c>
      <c r="B4" s="77"/>
      <c r="C4" s="77" t="str">
        <f>C3</f>
        <v/>
      </c>
      <c r="D4" s="78">
        <v>2023</v>
      </c>
      <c r="E4" s="77">
        <f t="shared" ref="E4:F7" si="0">E3</f>
        <v>0</v>
      </c>
      <c r="F4" s="79">
        <f t="shared" si="0"/>
        <v>0</v>
      </c>
      <c r="G4" s="78">
        <f>IF('D-Mesures'!P36=0,1,2)</f>
        <v>1</v>
      </c>
      <c r="H4" s="79">
        <f t="shared" ref="H4:K7" si="1">H3</f>
        <v>0</v>
      </c>
      <c r="I4" s="79">
        <f t="shared" si="1"/>
        <v>0</v>
      </c>
      <c r="J4" s="79">
        <f t="shared" si="1"/>
        <v>0</v>
      </c>
      <c r="K4" s="79" t="str">
        <f t="shared" si="1"/>
        <v xml:space="preserve"> /  /  /  / </v>
      </c>
      <c r="L4" s="77"/>
      <c r="M4" s="77"/>
      <c r="N4" s="80">
        <f>Referentiel!L3</f>
        <v>0</v>
      </c>
      <c r="O4" s="80" t="str">
        <f>MID('B-Territoire(s)'!O20,2,30)</f>
        <v/>
      </c>
      <c r="P4" s="79">
        <f>'B-Territoire(s)'!C2</f>
        <v>0</v>
      </c>
      <c r="Q4" s="79">
        <f>'B-Territoire(s)'!C23</f>
        <v>0</v>
      </c>
      <c r="R4" s="79">
        <f>'B-Territoire(s)'!C24</f>
        <v>0</v>
      </c>
      <c r="S4" s="77"/>
      <c r="T4" s="77"/>
      <c r="U4" s="77"/>
      <c r="V4" s="79">
        <f>'B-Territoire(s)'!C26</f>
        <v>0</v>
      </c>
      <c r="W4" s="79">
        <f>'B-Territoire(s)'!C31</f>
        <v>0</v>
      </c>
      <c r="X4" s="77"/>
      <c r="Y4" s="77"/>
      <c r="Z4" s="77"/>
      <c r="AA4" s="77"/>
      <c r="AB4" s="77"/>
      <c r="AC4" s="77"/>
      <c r="AD4" s="77"/>
      <c r="AE4" s="77"/>
      <c r="AF4" s="77"/>
      <c r="AG4" s="77"/>
      <c r="AH4" s="77"/>
      <c r="AI4" s="77"/>
      <c r="AJ4" s="77"/>
      <c r="AK4" s="77"/>
      <c r="AL4" s="77"/>
      <c r="AM4" s="77"/>
      <c r="AN4" s="81">
        <f>ROUND(SUMIF('D-Mesures'!$A$6:$A$35,N4,'D-Mesures'!$M$6:$M$35),0)</f>
        <v>0</v>
      </c>
      <c r="AO4" s="81">
        <f>SUMIF('D-Mesures'!$A$6:$A$35,N4,'D-Mesures'!$P$6:$P$35)</f>
        <v>0</v>
      </c>
      <c r="AP4" s="81"/>
      <c r="AQ4" s="81">
        <f>SUM(AN4:AP4)</f>
        <v>0</v>
      </c>
      <c r="AR4" s="77"/>
      <c r="AS4" s="198" t="e">
        <f>AS3</f>
        <v>#REF!</v>
      </c>
      <c r="AT4" s="199" t="e">
        <f t="shared" ref="AT4:AZ7" si="2">AT3</f>
        <v>#REF!</v>
      </c>
      <c r="AU4" s="199" t="e">
        <f t="shared" si="2"/>
        <v>#REF!</v>
      </c>
      <c r="AV4" s="200" t="e">
        <f t="shared" si="2"/>
        <v>#REF!</v>
      </c>
      <c r="AW4" s="198">
        <f t="shared" si="2"/>
        <v>0</v>
      </c>
      <c r="AX4" s="199">
        <f t="shared" si="2"/>
        <v>0</v>
      </c>
      <c r="AY4" s="199">
        <f t="shared" si="2"/>
        <v>0</v>
      </c>
      <c r="AZ4" s="200">
        <f t="shared" si="2"/>
        <v>0</v>
      </c>
    </row>
    <row r="5" spans="1:52" x14ac:dyDescent="0.25">
      <c r="A5" s="76">
        <f>A4</f>
        <v>0</v>
      </c>
      <c r="B5" s="77"/>
      <c r="C5" s="77" t="str">
        <f>C4</f>
        <v/>
      </c>
      <c r="D5" s="78">
        <v>2023</v>
      </c>
      <c r="E5" s="77">
        <f t="shared" si="0"/>
        <v>0</v>
      </c>
      <c r="F5" s="79">
        <f t="shared" si="0"/>
        <v>0</v>
      </c>
      <c r="G5" s="78">
        <f>IF('D-Mesures'!P36=0,1,2)</f>
        <v>1</v>
      </c>
      <c r="H5" s="79">
        <f t="shared" si="1"/>
        <v>0</v>
      </c>
      <c r="I5" s="79">
        <f t="shared" si="1"/>
        <v>0</v>
      </c>
      <c r="J5" s="79">
        <f t="shared" si="1"/>
        <v>0</v>
      </c>
      <c r="K5" s="79" t="str">
        <f t="shared" si="1"/>
        <v xml:space="preserve"> /  /  /  / </v>
      </c>
      <c r="L5" s="77"/>
      <c r="M5" s="77"/>
      <c r="N5" s="80">
        <f>Referentiel!L4</f>
        <v>0</v>
      </c>
      <c r="O5" s="80" t="str">
        <f>MID('B-Territoire(s)'!P20,2,30)</f>
        <v/>
      </c>
      <c r="P5" s="79">
        <f>'B-Territoire(s)'!D2</f>
        <v>0</v>
      </c>
      <c r="Q5" s="79">
        <f>'B-Territoire(s)'!D23</f>
        <v>0</v>
      </c>
      <c r="R5" s="79">
        <f>'B-Territoire(s)'!D24</f>
        <v>0</v>
      </c>
      <c r="S5" s="77"/>
      <c r="T5" s="77"/>
      <c r="U5" s="77"/>
      <c r="V5" s="79">
        <f>'B-Territoire(s)'!D26</f>
        <v>0</v>
      </c>
      <c r="W5" s="79">
        <f>'B-Territoire(s)'!D31</f>
        <v>0</v>
      </c>
      <c r="X5" s="77"/>
      <c r="Y5" s="77"/>
      <c r="Z5" s="77"/>
      <c r="AA5" s="77"/>
      <c r="AB5" s="77"/>
      <c r="AC5" s="77"/>
      <c r="AD5" s="77"/>
      <c r="AE5" s="77"/>
      <c r="AF5" s="77"/>
      <c r="AG5" s="77"/>
      <c r="AH5" s="77"/>
      <c r="AI5" s="77"/>
      <c r="AJ5" s="77"/>
      <c r="AK5" s="77"/>
      <c r="AL5" s="77"/>
      <c r="AM5" s="77"/>
      <c r="AN5" s="81">
        <f>ROUND(SUMIF('D-Mesures'!$A$6:$A$35,N5,'D-Mesures'!$M$6:$M$35),0)</f>
        <v>0</v>
      </c>
      <c r="AO5" s="81">
        <f>SUMIF('D-Mesures'!$A$6:$A$35,N5,'D-Mesures'!$P$6:$P$35)</f>
        <v>0</v>
      </c>
      <c r="AP5" s="81"/>
      <c r="AQ5" s="81">
        <f>SUM(AN5:AP5)</f>
        <v>0</v>
      </c>
      <c r="AR5" s="77"/>
      <c r="AS5" s="198" t="e">
        <f t="shared" ref="AS5:AS7" si="3">AS4</f>
        <v>#REF!</v>
      </c>
      <c r="AT5" s="199" t="e">
        <f t="shared" si="2"/>
        <v>#REF!</v>
      </c>
      <c r="AU5" s="199" t="e">
        <f t="shared" si="2"/>
        <v>#REF!</v>
      </c>
      <c r="AV5" s="200" t="e">
        <f t="shared" si="2"/>
        <v>#REF!</v>
      </c>
      <c r="AW5" s="198">
        <f t="shared" si="2"/>
        <v>0</v>
      </c>
      <c r="AX5" s="199">
        <f t="shared" si="2"/>
        <v>0</v>
      </c>
      <c r="AY5" s="199">
        <f t="shared" si="2"/>
        <v>0</v>
      </c>
      <c r="AZ5" s="200">
        <f t="shared" si="2"/>
        <v>0</v>
      </c>
    </row>
    <row r="6" spans="1:52" x14ac:dyDescent="0.25">
      <c r="A6" s="76">
        <f>A5</f>
        <v>0</v>
      </c>
      <c r="B6" s="77"/>
      <c r="C6" s="77" t="str">
        <f>C5</f>
        <v/>
      </c>
      <c r="D6" s="78">
        <v>2023</v>
      </c>
      <c r="E6" s="77">
        <f t="shared" si="0"/>
        <v>0</v>
      </c>
      <c r="F6" s="79">
        <f t="shared" si="0"/>
        <v>0</v>
      </c>
      <c r="G6" s="78">
        <f>IF('D-Mesures'!P36=0,1,2)</f>
        <v>1</v>
      </c>
      <c r="H6" s="79">
        <f t="shared" si="1"/>
        <v>0</v>
      </c>
      <c r="I6" s="79">
        <f t="shared" si="1"/>
        <v>0</v>
      </c>
      <c r="J6" s="79">
        <f t="shared" si="1"/>
        <v>0</v>
      </c>
      <c r="K6" s="79" t="str">
        <f t="shared" si="1"/>
        <v xml:space="preserve"> /  /  /  / </v>
      </c>
      <c r="L6" s="77"/>
      <c r="M6" s="77"/>
      <c r="N6" s="80">
        <f>Referentiel!L5</f>
        <v>0</v>
      </c>
      <c r="O6" s="80" t="str">
        <f>MID('B-Territoire(s)'!Q20,2,30)</f>
        <v/>
      </c>
      <c r="P6" s="79">
        <f>'B-Territoire(s)'!E2</f>
        <v>0</v>
      </c>
      <c r="Q6" s="79">
        <f>'B-Territoire(s)'!E23</f>
        <v>0</v>
      </c>
      <c r="R6" s="79">
        <f>'B-Territoire(s)'!E24</f>
        <v>0</v>
      </c>
      <c r="S6" s="77"/>
      <c r="T6" s="77"/>
      <c r="U6" s="77"/>
      <c r="V6" s="79">
        <f>'B-Territoire(s)'!E26</f>
        <v>0</v>
      </c>
      <c r="W6" s="79">
        <f>'B-Territoire(s)'!E31</f>
        <v>0</v>
      </c>
      <c r="X6" s="77"/>
      <c r="Y6" s="77"/>
      <c r="Z6" s="77"/>
      <c r="AA6" s="77"/>
      <c r="AB6" s="77"/>
      <c r="AC6" s="77"/>
      <c r="AD6" s="77"/>
      <c r="AE6" s="77"/>
      <c r="AF6" s="77"/>
      <c r="AG6" s="77"/>
      <c r="AH6" s="77"/>
      <c r="AI6" s="77"/>
      <c r="AJ6" s="77"/>
      <c r="AK6" s="77"/>
      <c r="AL6" s="77"/>
      <c r="AM6" s="77"/>
      <c r="AN6" s="81">
        <f>ROUND(SUMIF('D-Mesures'!$A$6:$A$35,N6,'D-Mesures'!$M$6:$M$35),0)</f>
        <v>0</v>
      </c>
      <c r="AO6" s="81">
        <f>SUMIF('D-Mesures'!$A$6:$A$35,N6,'D-Mesures'!$P$6:$P$35)</f>
        <v>0</v>
      </c>
      <c r="AP6" s="81"/>
      <c r="AQ6" s="81">
        <f>SUM(AN6:AP6)</f>
        <v>0</v>
      </c>
      <c r="AR6" s="77"/>
      <c r="AS6" s="198" t="e">
        <f t="shared" si="3"/>
        <v>#REF!</v>
      </c>
      <c r="AT6" s="199" t="e">
        <f t="shared" si="2"/>
        <v>#REF!</v>
      </c>
      <c r="AU6" s="199" t="e">
        <f t="shared" si="2"/>
        <v>#REF!</v>
      </c>
      <c r="AV6" s="200" t="e">
        <f t="shared" si="2"/>
        <v>#REF!</v>
      </c>
      <c r="AW6" s="198">
        <f t="shared" si="2"/>
        <v>0</v>
      </c>
      <c r="AX6" s="199">
        <f t="shared" si="2"/>
        <v>0</v>
      </c>
      <c r="AY6" s="199">
        <f t="shared" si="2"/>
        <v>0</v>
      </c>
      <c r="AZ6" s="200">
        <f t="shared" si="2"/>
        <v>0</v>
      </c>
    </row>
    <row r="7" spans="1:52" x14ac:dyDescent="0.25">
      <c r="A7" s="76">
        <f>A6</f>
        <v>0</v>
      </c>
      <c r="B7" s="77"/>
      <c r="C7" s="77" t="str">
        <f>C6</f>
        <v/>
      </c>
      <c r="D7" s="78">
        <v>2023</v>
      </c>
      <c r="E7" s="77">
        <f t="shared" si="0"/>
        <v>0</v>
      </c>
      <c r="F7" s="79">
        <f t="shared" si="0"/>
        <v>0</v>
      </c>
      <c r="G7" s="78">
        <f>IF('D-Mesures'!P36=0,1,2)</f>
        <v>1</v>
      </c>
      <c r="H7" s="79">
        <f t="shared" si="1"/>
        <v>0</v>
      </c>
      <c r="I7" s="79">
        <f t="shared" si="1"/>
        <v>0</v>
      </c>
      <c r="J7" s="79">
        <f t="shared" si="1"/>
        <v>0</v>
      </c>
      <c r="K7" s="79" t="str">
        <f t="shared" si="1"/>
        <v xml:space="preserve"> /  /  /  / </v>
      </c>
      <c r="L7" s="77"/>
      <c r="M7" s="77"/>
      <c r="N7" s="80">
        <f>Referentiel!L6</f>
        <v>0</v>
      </c>
      <c r="O7" s="80" t="str">
        <f>MID('B-Territoire(s)'!R20,2,30)</f>
        <v/>
      </c>
      <c r="P7" s="79">
        <f>'B-Territoire(s)'!F2</f>
        <v>0</v>
      </c>
      <c r="Q7" s="79">
        <f>'B-Territoire(s)'!F23</f>
        <v>0</v>
      </c>
      <c r="R7" s="79">
        <f>'B-Territoire(s)'!F24</f>
        <v>0</v>
      </c>
      <c r="S7" s="77"/>
      <c r="T7" s="77"/>
      <c r="U7" s="77"/>
      <c r="V7" s="79">
        <f>'B-Territoire(s)'!F26</f>
        <v>0</v>
      </c>
      <c r="W7" s="79">
        <f>'B-Territoire(s)'!F31</f>
        <v>0</v>
      </c>
      <c r="X7" s="77"/>
      <c r="Y7" s="77"/>
      <c r="Z7" s="77"/>
      <c r="AA7" s="77"/>
      <c r="AB7" s="77"/>
      <c r="AC7" s="77"/>
      <c r="AD7" s="77"/>
      <c r="AE7" s="77"/>
      <c r="AF7" s="77"/>
      <c r="AG7" s="77"/>
      <c r="AH7" s="77"/>
      <c r="AI7" s="77"/>
      <c r="AJ7" s="77"/>
      <c r="AK7" s="77"/>
      <c r="AL7" s="77"/>
      <c r="AM7" s="77"/>
      <c r="AN7" s="81">
        <f>ROUND(SUMIF('D-Mesures'!$A$6:$A$35,N7,'D-Mesures'!$M$6:$M$35),0)</f>
        <v>0</v>
      </c>
      <c r="AO7" s="81">
        <f>SUMIF('D-Mesures'!$A$6:$A$35,N7,'D-Mesures'!$P$6:$P$35)</f>
        <v>0</v>
      </c>
      <c r="AP7" s="81"/>
      <c r="AQ7" s="81">
        <f>SUM(AN7:AP7)</f>
        <v>0</v>
      </c>
      <c r="AR7" s="77"/>
      <c r="AS7" s="198" t="e">
        <f t="shared" si="3"/>
        <v>#REF!</v>
      </c>
      <c r="AT7" s="199" t="e">
        <f t="shared" si="2"/>
        <v>#REF!</v>
      </c>
      <c r="AU7" s="199" t="e">
        <f t="shared" si="2"/>
        <v>#REF!</v>
      </c>
      <c r="AV7" s="200" t="e">
        <f t="shared" si="2"/>
        <v>#REF!</v>
      </c>
      <c r="AW7" s="198">
        <f t="shared" si="2"/>
        <v>0</v>
      </c>
      <c r="AX7" s="199">
        <f t="shared" si="2"/>
        <v>0</v>
      </c>
      <c r="AY7" s="199">
        <f t="shared" si="2"/>
        <v>0</v>
      </c>
      <c r="AZ7" s="200">
        <f t="shared" si="2"/>
        <v>0</v>
      </c>
    </row>
  </sheetData>
  <mergeCells count="7">
    <mergeCell ref="AS1:AV1"/>
    <mergeCell ref="AW1:AZ1"/>
    <mergeCell ref="A1:M1"/>
    <mergeCell ref="N1:X1"/>
    <mergeCell ref="Z1:AM1"/>
    <mergeCell ref="AN1:AQ1"/>
    <mergeCell ref="AR1:AR2"/>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6"/>
  <sheetViews>
    <sheetView topLeftCell="F1" zoomScale="70" zoomScaleNormal="70" workbookViewId="0">
      <selection activeCell="Q1" sqref="A1:XFD1048576"/>
    </sheetView>
  </sheetViews>
  <sheetFormatPr baseColWidth="10" defaultColWidth="9.140625" defaultRowHeight="15" x14ac:dyDescent="0.25"/>
  <cols>
    <col min="1" max="1" width="11" style="82" customWidth="1"/>
    <col min="2" max="2" width="96.28515625" style="82" customWidth="1"/>
    <col min="3" max="3" width="10.7109375" style="82" customWidth="1"/>
    <col min="4" max="4" width="38.140625" style="83" customWidth="1"/>
    <col min="5" max="6" width="9.140625" style="83" customWidth="1"/>
    <col min="7" max="7" width="12.140625" style="83" customWidth="1"/>
    <col min="8" max="8" width="12.140625" style="84" customWidth="1"/>
    <col min="9" max="9" width="12.5703125" style="83" customWidth="1"/>
    <col min="10" max="10" width="18" style="83" customWidth="1"/>
    <col min="11" max="11" width="16.85546875" style="85" customWidth="1"/>
    <col min="12" max="12" width="10.42578125" style="85" customWidth="1"/>
    <col min="13" max="13" width="10.140625" style="85" customWidth="1"/>
    <col min="14" max="14" width="36.7109375" style="86" customWidth="1"/>
    <col min="15" max="15" width="47" style="86" customWidth="1"/>
    <col min="16" max="18" width="20.28515625" style="86" customWidth="1"/>
    <col min="19" max="19" width="22.140625" style="86" customWidth="1"/>
    <col min="20" max="20" width="18" style="86" customWidth="1"/>
    <col min="21" max="1023" width="10.42578125" style="86" customWidth="1"/>
    <col min="1024" max="1025" width="9.140625" style="86" customWidth="1"/>
  </cols>
  <sheetData>
    <row r="1" spans="1:15" ht="63" customHeight="1" x14ac:dyDescent="0.25">
      <c r="A1" s="394" t="s">
        <v>157</v>
      </c>
      <c r="B1" s="394" t="s">
        <v>158</v>
      </c>
      <c r="C1" s="394" t="s">
        <v>54</v>
      </c>
      <c r="D1" s="394" t="s">
        <v>55</v>
      </c>
      <c r="E1" s="394" t="s">
        <v>159</v>
      </c>
      <c r="F1" s="392" t="s">
        <v>160</v>
      </c>
      <c r="G1" s="392"/>
      <c r="H1" s="392"/>
      <c r="I1" s="392"/>
      <c r="J1" s="87" t="s">
        <v>161</v>
      </c>
      <c r="L1" s="86" t="s">
        <v>162</v>
      </c>
      <c r="M1" s="88"/>
      <c r="N1" s="86" t="s">
        <v>163</v>
      </c>
      <c r="O1" s="86" t="s">
        <v>164</v>
      </c>
    </row>
    <row r="2" spans="1:15" ht="31.5" customHeight="1" x14ac:dyDescent="0.25">
      <c r="A2" s="394"/>
      <c r="B2" s="394"/>
      <c r="C2" s="394"/>
      <c r="D2" s="394"/>
      <c r="E2" s="394"/>
      <c r="F2" s="89" t="s">
        <v>165</v>
      </c>
      <c r="G2" s="393" t="s">
        <v>166</v>
      </c>
      <c r="H2" s="393"/>
      <c r="I2" s="89" t="s">
        <v>167</v>
      </c>
      <c r="J2" s="90" t="s">
        <v>34</v>
      </c>
      <c r="K2" s="83"/>
      <c r="L2" s="91">
        <f>'B-Territoire(s)'!B3</f>
        <v>0</v>
      </c>
      <c r="M2" s="91"/>
      <c r="N2" s="92" t="s">
        <v>31</v>
      </c>
      <c r="O2" s="92" t="s">
        <v>34</v>
      </c>
    </row>
    <row r="3" spans="1:15" ht="31.5" x14ac:dyDescent="0.25">
      <c r="A3" s="394"/>
      <c r="B3" s="394"/>
      <c r="C3" s="394"/>
      <c r="D3" s="394"/>
      <c r="E3" s="394"/>
      <c r="F3" s="89" t="s">
        <v>168</v>
      </c>
      <c r="G3" s="89" t="s">
        <v>169</v>
      </c>
      <c r="H3" s="89" t="s">
        <v>170</v>
      </c>
      <c r="I3" s="89" t="s">
        <v>170</v>
      </c>
      <c r="J3" s="90" t="s">
        <v>168</v>
      </c>
      <c r="K3" s="83"/>
      <c r="L3" s="91">
        <f>'B-Territoire(s)'!C3</f>
        <v>0</v>
      </c>
      <c r="M3" s="91"/>
      <c r="N3" s="92" t="s">
        <v>32</v>
      </c>
      <c r="O3" s="92" t="s">
        <v>35</v>
      </c>
    </row>
    <row r="4" spans="1:15" ht="15.75" customHeight="1" x14ac:dyDescent="0.25">
      <c r="A4" s="93" t="s">
        <v>171</v>
      </c>
      <c r="B4" s="94" t="s">
        <v>172</v>
      </c>
      <c r="C4" s="93" t="s">
        <v>173</v>
      </c>
      <c r="D4" s="95" t="s">
        <v>174</v>
      </c>
      <c r="E4" s="96">
        <v>92</v>
      </c>
      <c r="F4" s="97"/>
      <c r="G4" s="98"/>
      <c r="H4" s="98"/>
      <c r="I4" s="99"/>
      <c r="J4" s="100"/>
      <c r="L4" s="91">
        <f>'B-Territoire(s)'!D3</f>
        <v>0</v>
      </c>
      <c r="M4" s="91"/>
      <c r="N4" s="92"/>
      <c r="O4" s="92" t="s">
        <v>175</v>
      </c>
    </row>
    <row r="5" spans="1:15" ht="15.75" customHeight="1" x14ac:dyDescent="0.25">
      <c r="A5" s="101" t="s">
        <v>176</v>
      </c>
      <c r="B5" s="102" t="s">
        <v>177</v>
      </c>
      <c r="C5" s="101" t="s">
        <v>173</v>
      </c>
      <c r="D5" s="103" t="s">
        <v>174</v>
      </c>
      <c r="E5" s="104">
        <v>118.913662784566</v>
      </c>
      <c r="F5" s="100" t="s">
        <v>178</v>
      </c>
      <c r="G5" s="105" t="s">
        <v>178</v>
      </c>
      <c r="H5" s="105"/>
      <c r="I5" s="106"/>
      <c r="J5" s="100"/>
      <c r="L5" s="91">
        <f>'B-Territoire(s)'!E3</f>
        <v>0</v>
      </c>
      <c r="M5" s="91"/>
      <c r="N5" s="92"/>
      <c r="O5" s="92" t="s">
        <v>36</v>
      </c>
    </row>
    <row r="6" spans="1:15" ht="15.75" customHeight="1" x14ac:dyDescent="0.25">
      <c r="A6" s="101" t="s">
        <v>65</v>
      </c>
      <c r="B6" s="102" t="s">
        <v>179</v>
      </c>
      <c r="C6" s="101" t="s">
        <v>173</v>
      </c>
      <c r="D6" s="103" t="s">
        <v>174</v>
      </c>
      <c r="E6" s="104">
        <v>201.26543878456599</v>
      </c>
      <c r="F6" s="100" t="s">
        <v>178</v>
      </c>
      <c r="G6" s="105" t="s">
        <v>178</v>
      </c>
      <c r="H6" s="105"/>
      <c r="I6" s="106"/>
      <c r="J6" s="100"/>
      <c r="L6" s="91">
        <f>'B-Territoire(s)'!F3</f>
        <v>0</v>
      </c>
      <c r="M6" s="91"/>
      <c r="N6" s="92"/>
      <c r="O6" s="92" t="s">
        <v>180</v>
      </c>
    </row>
    <row r="7" spans="1:15" ht="36" customHeight="1" x14ac:dyDescent="0.25">
      <c r="A7" s="101" t="s">
        <v>181</v>
      </c>
      <c r="B7" s="102" t="s">
        <v>182</v>
      </c>
      <c r="C7" s="101" t="s">
        <v>173</v>
      </c>
      <c r="D7" s="103" t="s">
        <v>174</v>
      </c>
      <c r="E7" s="104">
        <v>68.901620823529399</v>
      </c>
      <c r="F7" s="100"/>
      <c r="G7" s="105"/>
      <c r="H7" s="105"/>
      <c r="I7" s="106"/>
      <c r="J7" s="100"/>
    </row>
    <row r="8" spans="1:15" ht="15.75" customHeight="1" x14ac:dyDescent="0.25">
      <c r="A8" s="101" t="s">
        <v>183</v>
      </c>
      <c r="B8" s="102" t="s">
        <v>184</v>
      </c>
      <c r="C8" s="101" t="s">
        <v>173</v>
      </c>
      <c r="D8" s="103" t="s">
        <v>174</v>
      </c>
      <c r="E8" s="104">
        <v>121.69294999800999</v>
      </c>
      <c r="F8" s="100"/>
      <c r="G8" s="105"/>
      <c r="H8" s="105"/>
      <c r="I8" s="106"/>
      <c r="J8" s="100"/>
    </row>
    <row r="9" spans="1:15" ht="15.75" customHeight="1" x14ac:dyDescent="0.25">
      <c r="A9" s="101" t="s">
        <v>66</v>
      </c>
      <c r="B9" s="102" t="s">
        <v>185</v>
      </c>
      <c r="C9" s="101" t="s">
        <v>173</v>
      </c>
      <c r="D9" s="103" t="s">
        <v>174</v>
      </c>
      <c r="E9" s="104">
        <v>142.92674672016</v>
      </c>
      <c r="F9" s="100" t="s">
        <v>178</v>
      </c>
      <c r="G9" s="105"/>
      <c r="H9" s="105" t="s">
        <v>178</v>
      </c>
      <c r="I9" s="106"/>
      <c r="J9" s="100" t="s">
        <v>178</v>
      </c>
    </row>
    <row r="10" spans="1:15" ht="15.75" customHeight="1" x14ac:dyDescent="0.25">
      <c r="A10" s="101" t="s">
        <v>186</v>
      </c>
      <c r="B10" s="102" t="s">
        <v>187</v>
      </c>
      <c r="C10" s="101" t="s">
        <v>173</v>
      </c>
      <c r="D10" s="103" t="s">
        <v>174</v>
      </c>
      <c r="E10" s="104">
        <v>281</v>
      </c>
      <c r="F10" s="100" t="s">
        <v>178</v>
      </c>
      <c r="G10" s="105"/>
      <c r="H10" s="105" t="s">
        <v>178</v>
      </c>
      <c r="I10" s="106"/>
      <c r="J10" s="100" t="s">
        <v>178</v>
      </c>
    </row>
    <row r="11" spans="1:15" ht="15.75" customHeight="1" x14ac:dyDescent="0.25">
      <c r="A11" s="101" t="s">
        <v>188</v>
      </c>
      <c r="B11" s="102" t="s">
        <v>189</v>
      </c>
      <c r="C11" s="101" t="s">
        <v>173</v>
      </c>
      <c r="D11" s="103" t="s">
        <v>174</v>
      </c>
      <c r="E11" s="104">
        <v>137.182129890125</v>
      </c>
      <c r="F11" s="100"/>
      <c r="G11" s="105"/>
      <c r="H11" s="105"/>
      <c r="I11" s="106"/>
      <c r="J11" s="100"/>
    </row>
    <row r="12" spans="1:15" ht="15.75" customHeight="1" x14ac:dyDescent="0.25">
      <c r="A12" s="101" t="s">
        <v>190</v>
      </c>
      <c r="B12" s="102" t="s">
        <v>191</v>
      </c>
      <c r="C12" s="101" t="s">
        <v>173</v>
      </c>
      <c r="D12" s="103" t="s">
        <v>174</v>
      </c>
      <c r="E12" s="104">
        <v>201.21765590582399</v>
      </c>
      <c r="F12" s="100" t="s">
        <v>178</v>
      </c>
      <c r="G12" s="105"/>
      <c r="H12" s="105" t="s">
        <v>178</v>
      </c>
      <c r="I12" s="106"/>
      <c r="J12" s="100" t="s">
        <v>178</v>
      </c>
    </row>
    <row r="13" spans="1:15" ht="15.75" customHeight="1" x14ac:dyDescent="0.25">
      <c r="A13" s="101" t="s">
        <v>67</v>
      </c>
      <c r="B13" s="102" t="s">
        <v>192</v>
      </c>
      <c r="C13" s="101" t="s">
        <v>173</v>
      </c>
      <c r="D13" s="103" t="s">
        <v>174</v>
      </c>
      <c r="E13" s="104">
        <v>306</v>
      </c>
      <c r="F13" s="100" t="s">
        <v>178</v>
      </c>
      <c r="G13" s="105"/>
      <c r="H13" s="105" t="s">
        <v>178</v>
      </c>
      <c r="I13" s="106"/>
      <c r="J13" s="100" t="s">
        <v>178</v>
      </c>
    </row>
    <row r="14" spans="1:15" ht="15.75" customHeight="1" x14ac:dyDescent="0.25">
      <c r="A14" s="101" t="s">
        <v>193</v>
      </c>
      <c r="B14" s="102" t="s">
        <v>194</v>
      </c>
      <c r="C14" s="101" t="s">
        <v>173</v>
      </c>
      <c r="D14" s="103" t="s">
        <v>174</v>
      </c>
      <c r="E14" s="104">
        <v>149.01694999801001</v>
      </c>
      <c r="F14" s="100" t="s">
        <v>178</v>
      </c>
      <c r="G14" s="105" t="s">
        <v>178</v>
      </c>
      <c r="H14" s="105"/>
      <c r="I14" s="106"/>
      <c r="J14" s="100"/>
    </row>
    <row r="15" spans="1:15" ht="15.75" customHeight="1" x14ac:dyDescent="0.25">
      <c r="A15" s="101" t="s">
        <v>195</v>
      </c>
      <c r="B15" s="102" t="s">
        <v>196</v>
      </c>
      <c r="C15" s="101" t="s">
        <v>173</v>
      </c>
      <c r="D15" s="103" t="s">
        <v>174</v>
      </c>
      <c r="E15" s="104">
        <v>164.50612989012501</v>
      </c>
      <c r="F15" s="100" t="s">
        <v>178</v>
      </c>
      <c r="G15" s="105" t="s">
        <v>178</v>
      </c>
      <c r="H15" s="105"/>
      <c r="I15" s="106"/>
      <c r="J15" s="100"/>
    </row>
    <row r="16" spans="1:15" ht="15.75" customHeight="1" x14ac:dyDescent="0.25">
      <c r="A16" s="107" t="s">
        <v>197</v>
      </c>
      <c r="B16" s="108" t="s">
        <v>198</v>
      </c>
      <c r="C16" s="107" t="s">
        <v>173</v>
      </c>
      <c r="D16" s="103" t="s">
        <v>174</v>
      </c>
      <c r="E16" s="109">
        <v>228.541655905824</v>
      </c>
      <c r="F16" s="100" t="s">
        <v>178</v>
      </c>
      <c r="G16" s="105" t="s">
        <v>178</v>
      </c>
      <c r="H16" s="105" t="s">
        <v>178</v>
      </c>
      <c r="I16" s="106"/>
      <c r="J16" s="100"/>
    </row>
    <row r="17" spans="1:10" ht="15.75" customHeight="1" x14ac:dyDescent="0.25">
      <c r="A17" s="107" t="s">
        <v>199</v>
      </c>
      <c r="B17" s="108" t="s">
        <v>200</v>
      </c>
      <c r="C17" s="107" t="s">
        <v>173</v>
      </c>
      <c r="D17" s="103" t="s">
        <v>174</v>
      </c>
      <c r="E17" s="109">
        <v>105</v>
      </c>
      <c r="F17" s="100"/>
      <c r="G17" s="105"/>
      <c r="H17" s="105" t="s">
        <v>178</v>
      </c>
      <c r="I17" s="106"/>
      <c r="J17" s="100"/>
    </row>
    <row r="18" spans="1:10" ht="15.75" customHeight="1" x14ac:dyDescent="0.25">
      <c r="A18" s="107" t="s">
        <v>201</v>
      </c>
      <c r="B18" s="108" t="s">
        <v>202</v>
      </c>
      <c r="C18" s="107" t="s">
        <v>173</v>
      </c>
      <c r="D18" s="103" t="s">
        <v>174</v>
      </c>
      <c r="E18" s="109">
        <v>136</v>
      </c>
      <c r="F18" s="100" t="s">
        <v>178</v>
      </c>
      <c r="G18" s="105"/>
      <c r="H18" s="105" t="s">
        <v>178</v>
      </c>
      <c r="I18" s="106"/>
      <c r="J18" s="100"/>
    </row>
    <row r="19" spans="1:10" ht="15.75" customHeight="1" x14ac:dyDescent="0.25">
      <c r="A19" s="107" t="s">
        <v>203</v>
      </c>
      <c r="B19" s="108" t="s">
        <v>204</v>
      </c>
      <c r="C19" s="107" t="s">
        <v>173</v>
      </c>
      <c r="D19" s="103" t="s">
        <v>174</v>
      </c>
      <c r="E19" s="109">
        <v>152.13005842300001</v>
      </c>
      <c r="F19" s="100" t="s">
        <v>178</v>
      </c>
      <c r="G19" s="105"/>
      <c r="H19" s="105"/>
      <c r="I19" s="106"/>
      <c r="J19" s="100" t="s">
        <v>178</v>
      </c>
    </row>
    <row r="20" spans="1:10" ht="15.75" customHeight="1" x14ac:dyDescent="0.25">
      <c r="A20" s="107" t="s">
        <v>205</v>
      </c>
      <c r="B20" s="108" t="s">
        <v>206</v>
      </c>
      <c r="C20" s="107" t="s">
        <v>173</v>
      </c>
      <c r="D20" s="103" t="s">
        <v>174</v>
      </c>
      <c r="E20" s="109">
        <v>247.577600358594</v>
      </c>
      <c r="F20" s="100" t="s">
        <v>178</v>
      </c>
      <c r="G20" s="105"/>
      <c r="H20" s="105"/>
      <c r="I20" s="106"/>
      <c r="J20" s="100" t="s">
        <v>178</v>
      </c>
    </row>
    <row r="21" spans="1:10" ht="15.75" customHeight="1" x14ac:dyDescent="0.25">
      <c r="A21" s="107" t="s">
        <v>207</v>
      </c>
      <c r="B21" s="108" t="s">
        <v>208</v>
      </c>
      <c r="C21" s="107" t="s">
        <v>173</v>
      </c>
      <c r="D21" s="103" t="s">
        <v>174</v>
      </c>
      <c r="E21" s="109">
        <v>342.85237552266398</v>
      </c>
      <c r="F21" s="100" t="s">
        <v>178</v>
      </c>
      <c r="G21" s="105"/>
      <c r="H21" s="105"/>
      <c r="I21" s="106"/>
      <c r="J21" s="100" t="s">
        <v>178</v>
      </c>
    </row>
    <row r="22" spans="1:10" ht="32.25" customHeight="1" x14ac:dyDescent="0.25">
      <c r="A22" s="107" t="s">
        <v>209</v>
      </c>
      <c r="B22" s="108" t="s">
        <v>210</v>
      </c>
      <c r="C22" s="107" t="s">
        <v>173</v>
      </c>
      <c r="D22" s="103" t="s">
        <v>174</v>
      </c>
      <c r="E22" s="109">
        <v>212.172</v>
      </c>
      <c r="F22" s="100" t="s">
        <v>178</v>
      </c>
      <c r="G22" s="105"/>
      <c r="H22" s="105" t="s">
        <v>178</v>
      </c>
      <c r="I22" s="106"/>
      <c r="J22" s="100"/>
    </row>
    <row r="23" spans="1:10" ht="15.75" customHeight="1" x14ac:dyDescent="0.25">
      <c r="A23" s="101" t="s">
        <v>211</v>
      </c>
      <c r="B23" s="102" t="s">
        <v>212</v>
      </c>
      <c r="C23" s="101" t="s">
        <v>173</v>
      </c>
      <c r="D23" s="103" t="s">
        <v>174</v>
      </c>
      <c r="E23" s="104">
        <v>204.04472599800999</v>
      </c>
      <c r="F23" s="100"/>
      <c r="G23" s="105"/>
      <c r="H23" s="105"/>
      <c r="I23" s="106"/>
      <c r="J23" s="100"/>
    </row>
    <row r="24" spans="1:10" ht="15.75" customHeight="1" x14ac:dyDescent="0.25">
      <c r="A24" s="101" t="s">
        <v>213</v>
      </c>
      <c r="B24" s="102" t="s">
        <v>214</v>
      </c>
      <c r="C24" s="101" t="s">
        <v>173</v>
      </c>
      <c r="D24" s="103" t="s">
        <v>174</v>
      </c>
      <c r="E24" s="104">
        <v>225.27852272016</v>
      </c>
      <c r="F24" s="100" t="s">
        <v>178</v>
      </c>
      <c r="G24" s="105"/>
      <c r="H24" s="105" t="s">
        <v>178</v>
      </c>
      <c r="I24" s="106"/>
      <c r="J24" s="100"/>
    </row>
    <row r="25" spans="1:10" ht="15.75" customHeight="1" x14ac:dyDescent="0.25">
      <c r="A25" s="101" t="s">
        <v>215</v>
      </c>
      <c r="B25" s="102" t="s">
        <v>216</v>
      </c>
      <c r="C25" s="101" t="s">
        <v>173</v>
      </c>
      <c r="D25" s="103" t="s">
        <v>174</v>
      </c>
      <c r="E25" s="104">
        <v>324.26981082396799</v>
      </c>
      <c r="F25" s="100" t="s">
        <v>178</v>
      </c>
      <c r="G25" s="105"/>
      <c r="H25" s="105" t="s">
        <v>178</v>
      </c>
      <c r="I25" s="106"/>
      <c r="J25" s="100"/>
    </row>
    <row r="26" spans="1:10" ht="15.75" customHeight="1" x14ac:dyDescent="0.25">
      <c r="A26" s="101" t="s">
        <v>217</v>
      </c>
      <c r="B26" s="102" t="s">
        <v>218</v>
      </c>
      <c r="C26" s="101" t="s">
        <v>173</v>
      </c>
      <c r="D26" s="103" t="s">
        <v>174</v>
      </c>
      <c r="E26" s="104">
        <v>219.533905890125</v>
      </c>
      <c r="F26" s="100"/>
      <c r="G26" s="105"/>
      <c r="H26" s="105"/>
      <c r="I26" s="106"/>
      <c r="J26" s="100"/>
    </row>
    <row r="27" spans="1:10" ht="15.75" customHeight="1" x14ac:dyDescent="0.25">
      <c r="A27" s="101" t="s">
        <v>219</v>
      </c>
      <c r="B27" s="102" t="s">
        <v>220</v>
      </c>
      <c r="C27" s="101" t="s">
        <v>173</v>
      </c>
      <c r="D27" s="103" t="s">
        <v>174</v>
      </c>
      <c r="E27" s="104">
        <v>283.56943190582399</v>
      </c>
      <c r="F27" s="100" t="s">
        <v>178</v>
      </c>
      <c r="G27" s="105"/>
      <c r="H27" s="105" t="s">
        <v>178</v>
      </c>
      <c r="I27" s="106"/>
      <c r="J27" s="100"/>
    </row>
    <row r="28" spans="1:10" ht="15.75" customHeight="1" x14ac:dyDescent="0.25">
      <c r="A28" s="110" t="s">
        <v>221</v>
      </c>
      <c r="B28" s="111" t="s">
        <v>222</v>
      </c>
      <c r="C28" s="110" t="s">
        <v>173</v>
      </c>
      <c r="D28" s="112" t="s">
        <v>174</v>
      </c>
      <c r="E28" s="113">
        <v>346.70102188227202</v>
      </c>
      <c r="F28" s="114" t="s">
        <v>178</v>
      </c>
      <c r="G28" s="115"/>
      <c r="H28" s="115" t="s">
        <v>178</v>
      </c>
      <c r="I28" s="116"/>
      <c r="J28" s="117"/>
    </row>
    <row r="29" spans="1:10" ht="15.75" customHeight="1" x14ac:dyDescent="0.25">
      <c r="A29" s="93" t="s">
        <v>69</v>
      </c>
      <c r="B29" s="94" t="s">
        <v>223</v>
      </c>
      <c r="C29" s="93" t="s">
        <v>173</v>
      </c>
      <c r="D29" s="95" t="s">
        <v>224</v>
      </c>
      <c r="E29" s="96">
        <v>317</v>
      </c>
      <c r="F29" s="97" t="s">
        <v>178</v>
      </c>
      <c r="G29" s="98"/>
      <c r="H29" s="98" t="s">
        <v>178</v>
      </c>
      <c r="I29" s="99"/>
      <c r="J29" s="97" t="s">
        <v>178</v>
      </c>
    </row>
    <row r="30" spans="1:10" ht="15.75" customHeight="1" x14ac:dyDescent="0.25">
      <c r="A30" s="101" t="s">
        <v>225</v>
      </c>
      <c r="B30" s="102" t="s">
        <v>226</v>
      </c>
      <c r="C30" s="101" t="s">
        <v>173</v>
      </c>
      <c r="D30" s="103" t="s">
        <v>224</v>
      </c>
      <c r="E30" s="104">
        <v>73.331999999999994</v>
      </c>
      <c r="F30" s="100"/>
      <c r="G30" s="105" t="s">
        <v>178</v>
      </c>
      <c r="H30" s="105"/>
      <c r="I30" s="106"/>
      <c r="J30" s="100"/>
    </row>
    <row r="31" spans="1:10" ht="15.75" customHeight="1" x14ac:dyDescent="0.25">
      <c r="A31" s="101" t="s">
        <v>227</v>
      </c>
      <c r="B31" s="102" t="s">
        <v>228</v>
      </c>
      <c r="C31" s="101" t="s">
        <v>173</v>
      </c>
      <c r="D31" s="103" t="s">
        <v>224</v>
      </c>
      <c r="E31" s="104">
        <v>349.53</v>
      </c>
      <c r="F31" s="100"/>
      <c r="G31" s="105" t="s">
        <v>178</v>
      </c>
      <c r="H31" s="105" t="s">
        <v>178</v>
      </c>
      <c r="I31" s="106"/>
      <c r="J31" s="100"/>
    </row>
    <row r="32" spans="1:10" ht="15.75" customHeight="1" x14ac:dyDescent="0.25">
      <c r="A32" s="101" t="s">
        <v>229</v>
      </c>
      <c r="B32" s="102" t="s">
        <v>230</v>
      </c>
      <c r="C32" s="101" t="s">
        <v>173</v>
      </c>
      <c r="D32" s="103" t="s">
        <v>231</v>
      </c>
      <c r="E32" s="104">
        <v>527.45012287780003</v>
      </c>
      <c r="F32" s="100" t="s">
        <v>178</v>
      </c>
      <c r="G32" s="105"/>
      <c r="H32" s="105" t="s">
        <v>178</v>
      </c>
      <c r="I32" s="106"/>
      <c r="J32" s="100" t="s">
        <v>178</v>
      </c>
    </row>
    <row r="33" spans="1:10" ht="15.75" customHeight="1" x14ac:dyDescent="0.25">
      <c r="A33" s="101" t="s">
        <v>232</v>
      </c>
      <c r="B33" s="102" t="s">
        <v>233</v>
      </c>
      <c r="C33" s="101" t="s">
        <v>173</v>
      </c>
      <c r="D33" s="103" t="s">
        <v>231</v>
      </c>
      <c r="E33" s="104">
        <v>408.99599999999998</v>
      </c>
      <c r="F33" s="100" t="s">
        <v>178</v>
      </c>
      <c r="G33" s="105" t="s">
        <v>178</v>
      </c>
      <c r="H33" s="105"/>
      <c r="I33" s="106"/>
      <c r="J33" s="100"/>
    </row>
    <row r="34" spans="1:10" ht="15.75" customHeight="1" x14ac:dyDescent="0.25">
      <c r="A34" s="110" t="s">
        <v>234</v>
      </c>
      <c r="B34" s="111" t="s">
        <v>235</v>
      </c>
      <c r="C34" s="110" t="s">
        <v>173</v>
      </c>
      <c r="D34" s="112" t="s">
        <v>231</v>
      </c>
      <c r="E34" s="113">
        <v>780.37176906483296</v>
      </c>
      <c r="F34" s="114" t="s">
        <v>178</v>
      </c>
      <c r="G34" s="115" t="s">
        <v>178</v>
      </c>
      <c r="H34" s="115" t="s">
        <v>178</v>
      </c>
      <c r="I34" s="116"/>
      <c r="J34" s="114"/>
    </row>
    <row r="35" spans="1:10" ht="15.75" customHeight="1" x14ac:dyDescent="0.25">
      <c r="A35" s="118" t="s">
        <v>236</v>
      </c>
      <c r="B35" s="119" t="s">
        <v>237</v>
      </c>
      <c r="C35" s="118" t="s">
        <v>173</v>
      </c>
      <c r="D35" s="120" t="s">
        <v>238</v>
      </c>
      <c r="E35" s="121">
        <v>104.16</v>
      </c>
      <c r="F35" s="122" t="s">
        <v>178</v>
      </c>
      <c r="G35" s="123"/>
      <c r="H35" s="123"/>
      <c r="I35" s="124"/>
      <c r="J35" s="125"/>
    </row>
    <row r="36" spans="1:10" ht="15.75" customHeight="1" x14ac:dyDescent="0.25">
      <c r="A36" s="126" t="s">
        <v>239</v>
      </c>
      <c r="B36" s="127" t="s">
        <v>240</v>
      </c>
      <c r="C36" s="126" t="s">
        <v>173</v>
      </c>
      <c r="D36" s="128" t="s">
        <v>238</v>
      </c>
      <c r="E36" s="129">
        <v>158.07599999999999</v>
      </c>
      <c r="F36" s="130" t="s">
        <v>178</v>
      </c>
      <c r="G36" s="131"/>
      <c r="H36" s="131"/>
      <c r="I36" s="132"/>
      <c r="J36" s="133"/>
    </row>
    <row r="37" spans="1:10" ht="15.75" customHeight="1" x14ac:dyDescent="0.25">
      <c r="A37" s="134" t="s">
        <v>241</v>
      </c>
      <c r="B37" s="135" t="s">
        <v>242</v>
      </c>
      <c r="C37" s="134" t="s">
        <v>173</v>
      </c>
      <c r="D37" s="136" t="s">
        <v>243</v>
      </c>
      <c r="E37" s="137">
        <v>121.29245914331599</v>
      </c>
      <c r="F37" s="138"/>
      <c r="G37" s="139"/>
      <c r="H37" s="139"/>
      <c r="I37" s="140"/>
      <c r="J37" s="138"/>
    </row>
    <row r="38" spans="1:10" ht="15.75" customHeight="1" x14ac:dyDescent="0.25">
      <c r="A38" s="141" t="s">
        <v>244</v>
      </c>
      <c r="B38" s="142" t="s">
        <v>245</v>
      </c>
      <c r="C38" s="141" t="s">
        <v>173</v>
      </c>
      <c r="D38" s="143" t="s">
        <v>243</v>
      </c>
      <c r="E38" s="144">
        <v>177</v>
      </c>
      <c r="F38" s="145" t="s">
        <v>178</v>
      </c>
      <c r="G38" s="146"/>
      <c r="H38" s="146"/>
      <c r="I38" s="147"/>
      <c r="J38" s="145" t="s">
        <v>178</v>
      </c>
    </row>
    <row r="39" spans="1:10" ht="15.75" customHeight="1" x14ac:dyDescent="0.25">
      <c r="A39" s="141" t="s">
        <v>246</v>
      </c>
      <c r="B39" s="142" t="s">
        <v>247</v>
      </c>
      <c r="C39" s="141" t="s">
        <v>173</v>
      </c>
      <c r="D39" s="143" t="s">
        <v>243</v>
      </c>
      <c r="E39" s="144">
        <v>233.24989606724</v>
      </c>
      <c r="F39" s="145" t="s">
        <v>178</v>
      </c>
      <c r="G39" s="146"/>
      <c r="H39" s="146" t="s">
        <v>178</v>
      </c>
      <c r="I39" s="147"/>
      <c r="J39" s="145" t="s">
        <v>178</v>
      </c>
    </row>
    <row r="40" spans="1:10" ht="32.25" customHeight="1" x14ac:dyDescent="0.25">
      <c r="A40" s="148" t="s">
        <v>248</v>
      </c>
      <c r="B40" s="149"/>
      <c r="C40" s="148" t="s">
        <v>249</v>
      </c>
      <c r="D40" s="150" t="s">
        <v>250</v>
      </c>
      <c r="E40" s="151">
        <v>735.17430000000002</v>
      </c>
      <c r="F40" s="152"/>
      <c r="G40" s="153"/>
      <c r="H40" s="153"/>
      <c r="I40" s="154"/>
      <c r="J40" s="152"/>
    </row>
    <row r="41" spans="1:10" ht="15.75" customHeight="1" x14ac:dyDescent="0.25">
      <c r="A41" s="155" t="s">
        <v>251</v>
      </c>
      <c r="B41" s="156" t="s">
        <v>252</v>
      </c>
      <c r="C41" s="155" t="s">
        <v>249</v>
      </c>
      <c r="D41" s="157" t="s">
        <v>253</v>
      </c>
      <c r="E41" s="158">
        <v>92</v>
      </c>
      <c r="F41" s="159"/>
      <c r="G41" s="160"/>
      <c r="H41" s="160"/>
      <c r="I41" s="161"/>
      <c r="J41" s="162" t="s">
        <v>178</v>
      </c>
    </row>
    <row r="42" spans="1:10" ht="15.75" customHeight="1" x14ac:dyDescent="0.25">
      <c r="A42" s="163" t="s">
        <v>254</v>
      </c>
      <c r="B42" s="164" t="s">
        <v>255</v>
      </c>
      <c r="C42" s="163" t="s">
        <v>249</v>
      </c>
      <c r="D42" s="165" t="s">
        <v>253</v>
      </c>
      <c r="E42" s="166">
        <v>246.768</v>
      </c>
      <c r="F42" s="167"/>
      <c r="G42" s="168"/>
      <c r="H42" s="168"/>
      <c r="I42" s="169"/>
      <c r="J42" s="167" t="s">
        <v>178</v>
      </c>
    </row>
    <row r="43" spans="1:10" ht="15.75" customHeight="1" x14ac:dyDescent="0.25">
      <c r="A43" s="163" t="s">
        <v>256</v>
      </c>
      <c r="B43" s="164" t="s">
        <v>257</v>
      </c>
      <c r="C43" s="163" t="s">
        <v>249</v>
      </c>
      <c r="D43" s="165" t="s">
        <v>258</v>
      </c>
      <c r="E43" s="166">
        <v>131.9</v>
      </c>
      <c r="F43" s="167" t="s">
        <v>178</v>
      </c>
      <c r="G43" s="168"/>
      <c r="H43" s="168"/>
      <c r="I43" s="169"/>
      <c r="J43" s="167" t="s">
        <v>178</v>
      </c>
    </row>
    <row r="44" spans="1:10" ht="15.75" customHeight="1" x14ac:dyDescent="0.25">
      <c r="A44" s="163" t="s">
        <v>73</v>
      </c>
      <c r="B44" s="164" t="s">
        <v>259</v>
      </c>
      <c r="C44" s="163" t="s">
        <v>249</v>
      </c>
      <c r="D44" s="165" t="s">
        <v>260</v>
      </c>
      <c r="E44" s="166">
        <v>150</v>
      </c>
      <c r="F44" s="167" t="s">
        <v>178</v>
      </c>
      <c r="G44" s="168"/>
      <c r="H44" s="168"/>
      <c r="I44" s="169"/>
      <c r="J44" s="167" t="s">
        <v>178</v>
      </c>
    </row>
    <row r="45" spans="1:10" ht="15.75" customHeight="1" x14ac:dyDescent="0.25">
      <c r="A45" s="163" t="s">
        <v>74</v>
      </c>
      <c r="B45" s="164" t="s">
        <v>261</v>
      </c>
      <c r="C45" s="163" t="s">
        <v>249</v>
      </c>
      <c r="D45" s="165" t="s">
        <v>260</v>
      </c>
      <c r="E45" s="166">
        <v>201.25</v>
      </c>
      <c r="F45" s="167" t="s">
        <v>178</v>
      </c>
      <c r="G45" s="168"/>
      <c r="H45" s="168"/>
      <c r="I45" s="169"/>
      <c r="J45" s="167" t="s">
        <v>178</v>
      </c>
    </row>
    <row r="46" spans="1:10" ht="15.75" customHeight="1" x14ac:dyDescent="0.25">
      <c r="A46" s="163" t="s">
        <v>75</v>
      </c>
      <c r="B46" s="164" t="s">
        <v>262</v>
      </c>
      <c r="C46" s="163" t="s">
        <v>249</v>
      </c>
      <c r="D46" s="165" t="s">
        <v>260</v>
      </c>
      <c r="E46" s="166">
        <v>267.01280737735402</v>
      </c>
      <c r="F46" s="167" t="s">
        <v>178</v>
      </c>
      <c r="G46" s="168"/>
      <c r="H46" s="168"/>
      <c r="I46" s="169"/>
      <c r="J46" s="167" t="s">
        <v>178</v>
      </c>
    </row>
    <row r="47" spans="1:10" ht="15.75" customHeight="1" x14ac:dyDescent="0.25">
      <c r="A47" s="163" t="s">
        <v>263</v>
      </c>
      <c r="B47" s="164" t="s">
        <v>264</v>
      </c>
      <c r="C47" s="163" t="s">
        <v>249</v>
      </c>
      <c r="D47" s="165" t="s">
        <v>260</v>
      </c>
      <c r="E47" s="166">
        <v>215.70054865</v>
      </c>
      <c r="F47" s="167" t="s">
        <v>178</v>
      </c>
      <c r="G47" s="168"/>
      <c r="H47" s="168"/>
      <c r="I47" s="169"/>
      <c r="J47" s="167" t="s">
        <v>178</v>
      </c>
    </row>
    <row r="48" spans="1:10" ht="15.75" customHeight="1" x14ac:dyDescent="0.25">
      <c r="A48" s="163" t="s">
        <v>78</v>
      </c>
      <c r="B48" s="164" t="s">
        <v>265</v>
      </c>
      <c r="C48" s="163" t="s">
        <v>249</v>
      </c>
      <c r="D48" s="165" t="s">
        <v>260</v>
      </c>
      <c r="E48" s="166">
        <v>51.25</v>
      </c>
      <c r="F48" s="167" t="s">
        <v>178</v>
      </c>
      <c r="G48" s="168"/>
      <c r="H48" s="168"/>
      <c r="I48" s="169"/>
      <c r="J48" s="167" t="s">
        <v>178</v>
      </c>
    </row>
    <row r="49" spans="1:10" ht="15.75" customHeight="1" x14ac:dyDescent="0.25">
      <c r="A49" s="163" t="s">
        <v>266</v>
      </c>
      <c r="B49" s="164" t="s">
        <v>267</v>
      </c>
      <c r="C49" s="163" t="s">
        <v>173</v>
      </c>
      <c r="D49" s="165" t="s">
        <v>260</v>
      </c>
      <c r="E49" s="166">
        <v>87.542000000000002</v>
      </c>
      <c r="F49" s="167"/>
      <c r="G49" s="168"/>
      <c r="H49" s="168"/>
      <c r="I49" s="169"/>
      <c r="J49" s="167" t="s">
        <v>178</v>
      </c>
    </row>
    <row r="50" spans="1:10" ht="15.75" customHeight="1" x14ac:dyDescent="0.25">
      <c r="A50" s="170" t="s">
        <v>268</v>
      </c>
      <c r="B50" s="165" t="s">
        <v>269</v>
      </c>
      <c r="C50" s="163" t="s">
        <v>249</v>
      </c>
      <c r="D50" s="165" t="s">
        <v>260</v>
      </c>
      <c r="E50" s="166">
        <v>71.75</v>
      </c>
      <c r="F50" s="167" t="s">
        <v>178</v>
      </c>
      <c r="G50" s="168"/>
      <c r="H50" s="168"/>
      <c r="I50" s="169"/>
      <c r="J50" s="167" t="s">
        <v>178</v>
      </c>
    </row>
    <row r="51" spans="1:10" ht="15.75" customHeight="1" x14ac:dyDescent="0.25">
      <c r="A51" s="170" t="s">
        <v>270</v>
      </c>
      <c r="B51" s="165" t="s">
        <v>271</v>
      </c>
      <c r="C51" s="163" t="s">
        <v>249</v>
      </c>
      <c r="D51" s="165" t="s">
        <v>260</v>
      </c>
      <c r="E51" s="166">
        <v>123</v>
      </c>
      <c r="F51" s="167"/>
      <c r="G51" s="168"/>
      <c r="H51" s="168"/>
      <c r="I51" s="169"/>
      <c r="J51" s="167"/>
    </row>
    <row r="52" spans="1:10" ht="33" customHeight="1" x14ac:dyDescent="0.25">
      <c r="A52" s="171" t="s">
        <v>272</v>
      </c>
      <c r="B52" s="172" t="s">
        <v>273</v>
      </c>
      <c r="C52" s="173" t="s">
        <v>249</v>
      </c>
      <c r="D52" s="172" t="s">
        <v>260</v>
      </c>
      <c r="E52" s="174">
        <v>205</v>
      </c>
      <c r="F52" s="175"/>
      <c r="G52" s="176"/>
      <c r="H52" s="176"/>
      <c r="I52" s="177"/>
      <c r="J52" s="178"/>
    </row>
    <row r="53" spans="1:10" ht="51.75" customHeight="1" x14ac:dyDescent="0.25">
      <c r="A53" s="179" t="s">
        <v>274</v>
      </c>
      <c r="B53" s="157" t="s">
        <v>275</v>
      </c>
      <c r="C53" s="155" t="s">
        <v>249</v>
      </c>
      <c r="D53" s="157" t="s">
        <v>276</v>
      </c>
      <c r="E53" s="180">
        <v>652.28899999999999</v>
      </c>
      <c r="F53" s="159"/>
      <c r="G53" s="160"/>
      <c r="H53" s="160"/>
      <c r="I53" s="161"/>
      <c r="J53" s="159" t="s">
        <v>178</v>
      </c>
    </row>
    <row r="54" spans="1:10" ht="15.75" customHeight="1" x14ac:dyDescent="0.25">
      <c r="A54" s="171" t="s">
        <v>277</v>
      </c>
      <c r="B54" s="172" t="s">
        <v>278</v>
      </c>
      <c r="C54" s="173" t="s">
        <v>249</v>
      </c>
      <c r="D54" s="172" t="s">
        <v>279</v>
      </c>
      <c r="E54" s="174">
        <v>357.89600000000002</v>
      </c>
      <c r="F54" s="175" t="s">
        <v>178</v>
      </c>
      <c r="G54" s="176"/>
      <c r="H54" s="176" t="s">
        <v>178</v>
      </c>
      <c r="I54" s="177"/>
      <c r="J54" s="175" t="s">
        <v>178</v>
      </c>
    </row>
    <row r="55" spans="1:10" ht="15.75" customHeight="1" x14ac:dyDescent="0.25">
      <c r="A55" s="155" t="s">
        <v>70</v>
      </c>
      <c r="B55" s="156" t="s">
        <v>280</v>
      </c>
      <c r="C55" s="155" t="s">
        <v>249</v>
      </c>
      <c r="D55" s="157" t="s">
        <v>281</v>
      </c>
      <c r="E55" s="180">
        <v>81.954118249999993</v>
      </c>
      <c r="F55" s="159"/>
      <c r="G55" s="160"/>
      <c r="H55" s="160"/>
      <c r="I55" s="161"/>
      <c r="J55" s="162" t="s">
        <v>178</v>
      </c>
    </row>
    <row r="56" spans="1:10" ht="15.75" customHeight="1" x14ac:dyDescent="0.25">
      <c r="A56" s="163" t="s">
        <v>71</v>
      </c>
      <c r="B56" s="164" t="s">
        <v>282</v>
      </c>
      <c r="C56" s="163" t="s">
        <v>249</v>
      </c>
      <c r="D56" s="165" t="s">
        <v>281</v>
      </c>
      <c r="E56" s="166">
        <v>145.07821200000001</v>
      </c>
      <c r="F56" s="167"/>
      <c r="G56" s="168"/>
      <c r="H56" s="168"/>
      <c r="I56" s="169"/>
      <c r="J56" s="167" t="s">
        <v>178</v>
      </c>
    </row>
    <row r="57" spans="1:10" ht="15.75" customHeight="1" x14ac:dyDescent="0.25">
      <c r="A57" s="163" t="s">
        <v>72</v>
      </c>
      <c r="B57" s="164" t="s">
        <v>283</v>
      </c>
      <c r="C57" s="163" t="s">
        <v>249</v>
      </c>
      <c r="D57" s="165" t="s">
        <v>281</v>
      </c>
      <c r="E57" s="166">
        <v>199.57227112499999</v>
      </c>
      <c r="F57" s="167"/>
      <c r="G57" s="168"/>
      <c r="H57" s="168"/>
      <c r="I57" s="169"/>
      <c r="J57" s="167" t="s">
        <v>178</v>
      </c>
    </row>
    <row r="58" spans="1:10" ht="15.75" customHeight="1" x14ac:dyDescent="0.25">
      <c r="A58" s="173" t="s">
        <v>284</v>
      </c>
      <c r="B58" s="181" t="s">
        <v>285</v>
      </c>
      <c r="C58" s="173" t="s">
        <v>249</v>
      </c>
      <c r="D58" s="172" t="s">
        <v>281</v>
      </c>
      <c r="E58" s="174">
        <v>254.06633024999999</v>
      </c>
      <c r="F58" s="175"/>
      <c r="G58" s="176"/>
      <c r="H58" s="176"/>
      <c r="I58" s="177"/>
      <c r="J58" s="178" t="s">
        <v>178</v>
      </c>
    </row>
    <row r="59" spans="1:10" ht="22.5" customHeight="1" x14ac:dyDescent="0.25">
      <c r="A59" s="155" t="s">
        <v>76</v>
      </c>
      <c r="B59" s="156" t="s">
        <v>286</v>
      </c>
      <c r="C59" s="155" t="s">
        <v>249</v>
      </c>
      <c r="D59" s="157" t="s">
        <v>260</v>
      </c>
      <c r="E59" s="180">
        <v>152.5</v>
      </c>
      <c r="F59" s="159"/>
      <c r="G59" s="160"/>
      <c r="H59" s="160"/>
      <c r="I59" s="161"/>
      <c r="J59" s="159" t="s">
        <v>178</v>
      </c>
    </row>
    <row r="60" spans="1:10" ht="22.5" customHeight="1" x14ac:dyDescent="0.25">
      <c r="A60" s="173" t="s">
        <v>77</v>
      </c>
      <c r="B60" s="181" t="s">
        <v>287</v>
      </c>
      <c r="C60" s="173" t="s">
        <v>249</v>
      </c>
      <c r="D60" s="172" t="s">
        <v>260</v>
      </c>
      <c r="E60" s="182">
        <v>203.75</v>
      </c>
      <c r="F60" s="175"/>
      <c r="G60" s="176"/>
      <c r="H60" s="176"/>
      <c r="I60" s="177"/>
      <c r="J60" s="175" t="s">
        <v>178</v>
      </c>
    </row>
    <row r="61" spans="1:10" ht="15.75" customHeight="1" x14ac:dyDescent="0.25">
      <c r="A61" s="183" t="s">
        <v>68</v>
      </c>
      <c r="B61" s="184" t="s">
        <v>288</v>
      </c>
      <c r="C61" s="155" t="s">
        <v>249</v>
      </c>
      <c r="D61" s="157" t="s">
        <v>289</v>
      </c>
      <c r="E61" s="185">
        <v>0.8</v>
      </c>
      <c r="F61" s="162" t="s">
        <v>178</v>
      </c>
      <c r="G61" s="186"/>
      <c r="H61" s="187"/>
      <c r="I61" s="188"/>
      <c r="J61" s="162" t="s">
        <v>178</v>
      </c>
    </row>
    <row r="62" spans="1:10" ht="15.75" customHeight="1" x14ac:dyDescent="0.25">
      <c r="A62" s="189" t="s">
        <v>290</v>
      </c>
      <c r="B62" s="190" t="s">
        <v>291</v>
      </c>
      <c r="C62" s="163" t="s">
        <v>249</v>
      </c>
      <c r="D62" s="165" t="s">
        <v>292</v>
      </c>
      <c r="E62" s="191">
        <v>62</v>
      </c>
      <c r="F62" s="167" t="s">
        <v>178</v>
      </c>
      <c r="G62" s="192"/>
      <c r="H62" s="168"/>
      <c r="I62" s="169"/>
      <c r="J62" s="167" t="s">
        <v>178</v>
      </c>
    </row>
    <row r="63" spans="1:10" ht="15.75" customHeight="1" x14ac:dyDescent="0.25">
      <c r="A63" s="173" t="s">
        <v>293</v>
      </c>
      <c r="B63" s="181" t="s">
        <v>294</v>
      </c>
      <c r="C63" s="173" t="s">
        <v>249</v>
      </c>
      <c r="D63" s="172" t="s">
        <v>295</v>
      </c>
      <c r="E63" s="193">
        <v>1.6</v>
      </c>
      <c r="F63" s="175" t="s">
        <v>178</v>
      </c>
      <c r="G63" s="194"/>
      <c r="H63" s="176"/>
      <c r="I63" s="177"/>
      <c r="J63" s="175" t="s">
        <v>178</v>
      </c>
    </row>
    <row r="64" spans="1:10" ht="21" customHeight="1" x14ac:dyDescent="0.25"/>
    <row r="66" ht="17.25" customHeight="1" x14ac:dyDescent="0.25"/>
  </sheetData>
  <mergeCells count="7">
    <mergeCell ref="F1:I1"/>
    <mergeCell ref="G2:H2"/>
    <mergeCell ref="A1:A3"/>
    <mergeCell ref="B1:B3"/>
    <mergeCell ref="C1:C3"/>
    <mergeCell ref="D1:D3"/>
    <mergeCell ref="E1:E3"/>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A-Identité</vt:lpstr>
      <vt:lpstr>B-Territoire(s)</vt:lpstr>
      <vt:lpstr>C-Stratégie</vt:lpstr>
      <vt:lpstr>D-Mesures</vt:lpstr>
      <vt:lpstr>F-Animation-AAP - 2025</vt:lpstr>
      <vt:lpstr>Synthese</vt:lpstr>
      <vt:lpstr>Referentiel</vt:lpstr>
      <vt:lpstr>L_territoires</vt:lpstr>
      <vt:lpstr>Liste_sous_enjeux</vt:lpstr>
      <vt:lpstr>RefSousEnjeuxBiodiv</vt:lpstr>
      <vt:lpstr>RefSousEnjeuxEau</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OUVRARD</dc:creator>
  <dc:description/>
  <cp:lastModifiedBy>Nicolas Artige</cp:lastModifiedBy>
  <cp:revision>1</cp:revision>
  <dcterms:created xsi:type="dcterms:W3CDTF">2022-03-07T09:45:49Z</dcterms:created>
  <dcterms:modified xsi:type="dcterms:W3CDTF">2024-11-26T14:01:04Z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Ministère de l'Agriculture et de l'Alimentation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