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2-politiques_publiques\13-connaissances_statistiques\06-suivi_conjoncturel\07-animaux\mis_a_jour_tableaux_internet\newforme2023\volaille\"/>
    </mc:Choice>
  </mc:AlternateContent>
  <bookViews>
    <workbookView xWindow="0" yWindow="0" windowWidth="24000" windowHeight="9330" tabRatio="611"/>
  </bookViews>
  <sheets>
    <sheet name="Méthodologie_sommaire" sheetId="3" r:id="rId1"/>
    <sheet name="Evolution_abattages_canards_gra" sheetId="1" r:id="rId2"/>
    <sheet name="Evolution_abattages_poulets" sheetId="2" r:id="rId3"/>
    <sheet name="IPAMPA_aliment_volaille" sheetId="5" r:id="rId4"/>
  </sheets>
  <externalReferences>
    <externalReference r:id="rId5"/>
  </externalReferences>
  <definedNames>
    <definedName name="_xlnm.Print_Area" localSheetId="1">Evolution_abattages_canards_gra!$A$7:$AG$34</definedName>
    <definedName name="_xlnm.Print_Area" localSheetId="2">Evolution_abattages_poulets!$A$7:$AG$33</definedName>
  </definedNames>
  <calcPr calcId="162913"/>
</workbook>
</file>

<file path=xl/calcChain.xml><?xml version="1.0" encoding="utf-8"?>
<calcChain xmlns="http://schemas.openxmlformats.org/spreadsheetml/2006/main">
  <c r="O10" i="2" l="1"/>
  <c r="O10" i="1"/>
  <c r="L30" i="2"/>
  <c r="AF30" i="2"/>
  <c r="AG16" i="2"/>
  <c r="AG17" i="2"/>
  <c r="AG28" i="2"/>
  <c r="M16" i="2"/>
  <c r="M17" i="2"/>
  <c r="M28" i="2"/>
  <c r="AF30" i="1"/>
  <c r="L30" i="1"/>
  <c r="AG16" i="1"/>
  <c r="AG17" i="1"/>
  <c r="AG28" i="1"/>
  <c r="M28" i="1"/>
  <c r="M16" i="1"/>
  <c r="M17" i="1"/>
  <c r="AG15" i="2" l="1"/>
  <c r="AG14" i="2"/>
  <c r="M15" i="2"/>
  <c r="M14" i="2"/>
  <c r="AG14" i="1"/>
  <c r="AG15" i="1"/>
  <c r="M15" i="1"/>
  <c r="M14" i="1"/>
  <c r="AE32" i="2" l="1"/>
  <c r="AE26" i="2"/>
  <c r="AE27" i="2"/>
  <c r="K32" i="2"/>
  <c r="K26" i="2"/>
  <c r="K27" i="2"/>
  <c r="K32" i="1"/>
  <c r="K26" i="1"/>
  <c r="K27" i="1"/>
  <c r="K30" i="1" s="1"/>
  <c r="AE32" i="1"/>
  <c r="AE26" i="1"/>
  <c r="AE27" i="1"/>
  <c r="K30" i="2" l="1"/>
  <c r="AE30" i="1"/>
  <c r="AE30" i="2"/>
  <c r="AD27" i="1" l="1"/>
  <c r="AC27" i="1"/>
  <c r="AB27" i="1"/>
  <c r="AA27" i="1"/>
  <c r="Z27" i="1"/>
  <c r="Y27" i="1"/>
  <c r="X27" i="1"/>
  <c r="W27" i="1"/>
  <c r="V27" i="1"/>
  <c r="AD26" i="1"/>
  <c r="AC26" i="1"/>
  <c r="AB26" i="1"/>
  <c r="AA26" i="1"/>
  <c r="Z26" i="1"/>
  <c r="Y26" i="1"/>
  <c r="X26" i="1"/>
  <c r="W26" i="1"/>
  <c r="V26" i="1"/>
  <c r="J27" i="1"/>
  <c r="K28" i="1" s="1"/>
  <c r="I27" i="1"/>
  <c r="H27" i="1"/>
  <c r="G27" i="1"/>
  <c r="F27" i="1"/>
  <c r="E27" i="1"/>
  <c r="D27" i="1"/>
  <c r="C27" i="1"/>
  <c r="B27" i="1"/>
  <c r="J26" i="1"/>
  <c r="I26" i="1"/>
  <c r="H26" i="1"/>
  <c r="G26" i="1"/>
  <c r="F26" i="1"/>
  <c r="E26" i="1"/>
  <c r="D26" i="1"/>
  <c r="C26" i="1"/>
  <c r="B26" i="1"/>
  <c r="AD27" i="2"/>
  <c r="AE28" i="2" s="1"/>
  <c r="O9" i="2" s="1"/>
  <c r="AC27" i="2"/>
  <c r="AB27" i="2"/>
  <c r="AA27" i="2"/>
  <c r="Z27" i="2"/>
  <c r="Y27" i="2"/>
  <c r="X27" i="2"/>
  <c r="W27" i="2"/>
  <c r="V27" i="2"/>
  <c r="AD26" i="2"/>
  <c r="AC26" i="2"/>
  <c r="AB26" i="2"/>
  <c r="AA26" i="2"/>
  <c r="Z26" i="2"/>
  <c r="Y26" i="2"/>
  <c r="X26" i="2"/>
  <c r="W26" i="2"/>
  <c r="V26" i="2"/>
  <c r="B26" i="2"/>
  <c r="B27" i="2"/>
  <c r="Z28" i="1" l="1"/>
  <c r="X28" i="1"/>
  <c r="AA28" i="1"/>
  <c r="Z28" i="2"/>
  <c r="AB28" i="1"/>
  <c r="AC28" i="1"/>
  <c r="Y28" i="1"/>
  <c r="AE28" i="1"/>
  <c r="O9" i="1" s="1"/>
  <c r="AD28" i="1"/>
  <c r="C30" i="1" l="1"/>
  <c r="J32" i="1" l="1"/>
  <c r="I32" i="1"/>
  <c r="H32" i="1"/>
  <c r="G32" i="1"/>
  <c r="F32" i="1"/>
  <c r="E32" i="1"/>
  <c r="D32" i="1"/>
  <c r="J30" i="1"/>
  <c r="I30" i="1"/>
  <c r="H30" i="1"/>
  <c r="G30" i="1"/>
  <c r="F30" i="1"/>
  <c r="E30" i="1"/>
  <c r="D30" i="1"/>
  <c r="AD30" i="2" l="1"/>
  <c r="J26" i="2"/>
  <c r="J27" i="2"/>
  <c r="AD32" i="2"/>
  <c r="J32" i="2"/>
  <c r="AD32" i="1"/>
  <c r="AD30" i="1"/>
  <c r="J28" i="1"/>
  <c r="I32" i="2"/>
  <c r="X32" i="2"/>
  <c r="AC32" i="2"/>
  <c r="W30" i="2"/>
  <c r="X30" i="1"/>
  <c r="W30" i="1"/>
  <c r="I28" i="1"/>
  <c r="F28" i="1"/>
  <c r="G28" i="1"/>
  <c r="Z30" i="1"/>
  <c r="AA30" i="1"/>
  <c r="AB32" i="2"/>
  <c r="AA32" i="2"/>
  <c r="Z32" i="2"/>
  <c r="Y32" i="2"/>
  <c r="H32" i="2"/>
  <c r="G32" i="2"/>
  <c r="F32" i="2"/>
  <c r="E32" i="2"/>
  <c r="D32" i="2"/>
  <c r="AC32" i="1"/>
  <c r="AB32" i="1"/>
  <c r="AA32" i="1"/>
  <c r="Z32" i="1"/>
  <c r="Y32" i="1"/>
  <c r="X32" i="1"/>
  <c r="I27" i="2"/>
  <c r="I30" i="2"/>
  <c r="AC30" i="2"/>
  <c r="I26" i="2"/>
  <c r="C26" i="2"/>
  <c r="C27" i="2"/>
  <c r="C30" i="2" s="1"/>
  <c r="AB30" i="2"/>
  <c r="H27" i="2"/>
  <c r="H30" i="2" s="1"/>
  <c r="H26" i="2"/>
  <c r="AA30" i="2"/>
  <c r="Z30" i="2"/>
  <c r="Y30" i="2"/>
  <c r="X30" i="2"/>
  <c r="G27" i="2"/>
  <c r="G30" i="2" s="1"/>
  <c r="F27" i="2"/>
  <c r="F30" i="2" s="1"/>
  <c r="E27" i="2"/>
  <c r="E30" i="2"/>
  <c r="D27" i="2"/>
  <c r="G26" i="2"/>
  <c r="F26" i="2"/>
  <c r="E26" i="2"/>
  <c r="D26" i="2"/>
  <c r="E28" i="1"/>
  <c r="H28" i="1"/>
  <c r="D28" i="1"/>
  <c r="AC30" i="1"/>
  <c r="Y30" i="1"/>
  <c r="AB30" i="1"/>
  <c r="J30" i="2" l="1"/>
  <c r="K28" i="2"/>
  <c r="E28" i="2"/>
  <c r="D28" i="2"/>
  <c r="D30" i="2"/>
  <c r="X28" i="2"/>
  <c r="Y28" i="2"/>
  <c r="AB28" i="2"/>
  <c r="AD28" i="2"/>
  <c r="I28" i="2"/>
  <c r="AA28" i="2"/>
  <c r="F28" i="2"/>
  <c r="H28" i="2"/>
  <c r="AC28" i="2"/>
  <c r="G28" i="2"/>
  <c r="J28" i="2"/>
</calcChain>
</file>

<file path=xl/sharedStrings.xml><?xml version="1.0" encoding="utf-8"?>
<sst xmlns="http://schemas.openxmlformats.org/spreadsheetml/2006/main" count="128" uniqueCount="48">
  <si>
    <t>Evolution des abattages de canards gras – Enquête mensuelle auprès des abattoirs de la région Occitanie</t>
  </si>
  <si>
    <t>Effectifs en milliers de têtes</t>
  </si>
  <si>
    <t>janv</t>
  </si>
  <si>
    <t>fév</t>
  </si>
  <si>
    <t>mars</t>
  </si>
  <si>
    <t>avril</t>
  </si>
  <si>
    <t>mai</t>
  </si>
  <si>
    <t>juin</t>
  </si>
  <si>
    <t>juil</t>
  </si>
  <si>
    <t>aout</t>
  </si>
  <si>
    <t>sept</t>
  </si>
  <si>
    <t>oct</t>
  </si>
  <si>
    <t>nov</t>
  </si>
  <si>
    <t>déc</t>
  </si>
  <si>
    <t>Moyenne 2015-2019</t>
  </si>
  <si>
    <t>Volumes en tonnes équivalent carcasse (Tec)</t>
  </si>
  <si>
    <t>Evolution n-1/n (%)</t>
  </si>
  <si>
    <t>Total  France</t>
  </si>
  <si>
    <t>Part Occitanie</t>
  </si>
  <si>
    <t>Evolution des abattages de poulets (y c coquelets)  – Enquête mensuelle auprès des abattoirs de la région Occitanie</t>
  </si>
  <si>
    <t>Source : Agreste – Enquête auprès des abattoirs</t>
  </si>
  <si>
    <t>Méthodologie pour les abattages:</t>
  </si>
  <si>
    <t>Méthodologie pour les prix :</t>
  </si>
  <si>
    <t xml:space="preserve">Les cotations sont fournies par FranceAgriMer à partir des informations collectées auprès de opérateurs professionnels. Les cotations de viandes transmises </t>
  </si>
  <si>
    <t xml:space="preserve">par les services de FranceAgriMer et diffusées sur le site VISIONET sont représentatives de l’état du marché une semaine donnée. </t>
  </si>
  <si>
    <t>cumul au 30 juin</t>
  </si>
  <si>
    <t>cumul au 31 décembre</t>
  </si>
  <si>
    <t xml:space="preserve"> Effectifs régionaux</t>
  </si>
  <si>
    <t xml:space="preserve">Total poulets de chair </t>
  </si>
  <si>
    <t>Volumes en tonnes équivalent carcasse (tec)</t>
  </si>
  <si>
    <t xml:space="preserve">Total canards gras </t>
  </si>
  <si>
    <t>Total canards gras</t>
  </si>
  <si>
    <t>Indice des prix d'achat des moyens de prod. agricole (IPAMPA)</t>
  </si>
  <si>
    <t xml:space="preserve">Indice des prix d'achat des moyens de prod. agricole (IPAMPA) </t>
  </si>
  <si>
    <t>Le texte sur la vache « O » pourrait être basculé en haut de la courbe.</t>
  </si>
  <si>
    <t>juillet</t>
  </si>
  <si>
    <t>août</t>
  </si>
  <si>
    <t>source : Agreste, Insee</t>
  </si>
  <si>
    <t>Aliments pour volailles</t>
  </si>
  <si>
    <t>Liste des onglets de ce classeur</t>
  </si>
  <si>
    <t>Les données concernant les abattages sont issues d’une enquête mensuelle réalisée par le service de la statistique et de la prospective (SSP) auprès des abattoirs de la région Occitanie pour les bovins, les ovins, les porcins et les volailles.</t>
  </si>
  <si>
    <t>Les volumes indiqués rendent compte des animaux abattus produits dans la région mais aussi dans les régions voisines et qui viennent se faire abattre dans les abattoirs d’Occitanie.</t>
  </si>
  <si>
    <t>L'indice IPAMPA est l'indice des prix d'achat des moyens de production agricole. Il mesure les variations des prix d'achat supportés par les exploitations agricoles pour leurs intrants de production et leurs dépenses d'investissement. Source Agreste, Insee.</t>
  </si>
  <si>
    <t>IPAMPA_aliment_volaille</t>
  </si>
  <si>
    <t>Evolution_abattages_canards_gra</t>
  </si>
  <si>
    <t>Evolution_abattages_poulets</t>
  </si>
  <si>
    <t>Evol. 2023/2024</t>
  </si>
  <si>
    <t>Indice base 100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</si>
</sst>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 [$€-40C];[Red]\-#,##0.00\ [$€-40C]"/>
    <numFmt numFmtId="165" formatCode="0.0"/>
    <numFmt numFmtId="166" formatCode="#,##0.0&quot;   &quot;"/>
    <numFmt numFmtId="167" formatCode="#,##0.0"/>
    <numFmt numFmtId="168" formatCode="#,###.0&quot;   &quot;"/>
    <numFmt numFmtId="169" formatCode="0.0%"/>
    <numFmt numFmtId="170" formatCode="0.00&quot;   &quot;"/>
    <numFmt numFmtId="171" formatCode="mm/dd/yyyy\ hh:mm:ss"/>
  </numFmts>
  <fonts count="53">
    <font>
      <sz val="10"/>
      <name val="Arial"/>
    </font>
    <font>
      <sz val="11"/>
      <color theme="1"/>
      <name val="Calibri"/>
      <family val="2"/>
      <scheme val="minor"/>
    </font>
    <font>
      <b/>
      <i/>
      <u/>
      <sz val="10"/>
      <name val="Arial"/>
      <family val="2"/>
    </font>
    <font>
      <b/>
      <i/>
      <sz val="16"/>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0"/>
      <name val="Marianne"/>
      <family val="3"/>
    </font>
    <font>
      <sz val="12"/>
      <name val="Marianne"/>
      <family val="3"/>
    </font>
    <font>
      <b/>
      <sz val="9"/>
      <color indexed="58"/>
      <name val="Marianne"/>
      <family val="3"/>
    </font>
    <font>
      <sz val="8"/>
      <name val="Marianne"/>
      <family val="3"/>
    </font>
    <font>
      <b/>
      <sz val="8"/>
      <color indexed="21"/>
      <name val="Marianne"/>
      <family val="3"/>
    </font>
    <font>
      <sz val="8"/>
      <color indexed="8"/>
      <name val="Marianne"/>
      <family val="3"/>
    </font>
    <font>
      <sz val="11"/>
      <name val="Marianne"/>
      <family val="3"/>
    </font>
    <font>
      <sz val="10"/>
      <name val="Arial Unicode MS"/>
    </font>
    <font>
      <b/>
      <sz val="12"/>
      <color theme="1"/>
      <name val="Marianne"/>
      <family val="3"/>
    </font>
    <font>
      <sz val="12"/>
      <color theme="1"/>
      <name val="Marianne"/>
      <family val="3"/>
    </font>
    <font>
      <sz val="11"/>
      <color theme="1"/>
      <name val="Marianne"/>
      <family val="3"/>
    </font>
    <font>
      <sz val="9"/>
      <color theme="1"/>
      <name val="Marianne"/>
      <family val="3"/>
    </font>
    <font>
      <sz val="9"/>
      <color indexed="12"/>
      <name val="Arial"/>
      <family val="2"/>
    </font>
    <font>
      <b/>
      <sz val="9"/>
      <color theme="1"/>
      <name val="Marianne"/>
      <family val="3"/>
    </font>
    <font>
      <sz val="10"/>
      <name val="Arial"/>
      <family val="2"/>
    </font>
    <font>
      <b/>
      <sz val="10"/>
      <name val="Arial"/>
      <family val="2"/>
    </font>
    <font>
      <sz val="12"/>
      <name val="Arial"/>
      <family val="2"/>
    </font>
    <font>
      <sz val="12"/>
      <color indexed="23"/>
      <name val="Arial"/>
      <family val="2"/>
    </font>
    <font>
      <sz val="8"/>
      <name val="Arial"/>
      <family val="2"/>
    </font>
    <font>
      <sz val="10"/>
      <color indexed="23"/>
      <name val="Arial"/>
      <family val="2"/>
    </font>
    <font>
      <sz val="8"/>
      <color indexed="23"/>
      <name val="Arial"/>
      <family val="2"/>
    </font>
    <font>
      <b/>
      <sz val="10"/>
      <color indexed="23"/>
      <name val="Arial"/>
      <family val="2"/>
    </font>
    <font>
      <b/>
      <sz val="8"/>
      <color indexed="21"/>
      <name val="Arial"/>
      <family val="2"/>
    </font>
    <font>
      <sz val="8"/>
      <color indexed="21"/>
      <name val="Arial"/>
      <family val="2"/>
    </font>
    <font>
      <b/>
      <sz val="9"/>
      <name val="Arial"/>
      <family val="2"/>
    </font>
    <font>
      <sz val="10"/>
      <color indexed="10"/>
      <name val="Arial"/>
      <family val="2"/>
    </font>
    <font>
      <b/>
      <sz val="10"/>
      <color indexed="21"/>
      <name val="Marianne"/>
      <family val="3"/>
    </font>
    <font>
      <sz val="10"/>
      <color indexed="8"/>
      <name val="Marianne"/>
      <family val="3"/>
    </font>
    <font>
      <sz val="10"/>
      <color indexed="12"/>
      <name val="Marianne"/>
      <family val="3"/>
    </font>
    <font>
      <sz val="10"/>
      <name val="Arial"/>
    </font>
  </fonts>
  <fills count="28">
    <fill>
      <patternFill patternType="none"/>
    </fill>
    <fill>
      <patternFill patternType="gray125"/>
    </fill>
    <fill>
      <patternFill patternType="solid">
        <fgColor indexed="31"/>
        <bgColor indexed="22"/>
      </patternFill>
    </fill>
    <fill>
      <patternFill patternType="solid">
        <fgColor indexed="45"/>
        <bgColor indexed="1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19"/>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25"/>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4"/>
      </patternFill>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indexed="22"/>
      </patternFill>
    </fill>
  </fills>
  <borders count="4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21"/>
      </left>
      <right style="hair">
        <color indexed="21"/>
      </right>
      <top/>
      <bottom/>
      <diagonal/>
    </border>
    <border>
      <left style="hair">
        <color indexed="21"/>
      </left>
      <right style="hair">
        <color indexed="21"/>
      </right>
      <top/>
      <bottom style="hair">
        <color indexed="21"/>
      </bottom>
      <diagonal/>
    </border>
    <border>
      <left style="hair">
        <color indexed="21"/>
      </left>
      <right style="hair">
        <color indexed="21"/>
      </right>
      <top style="hair">
        <color indexed="21"/>
      </top>
      <bottom style="hair">
        <color indexed="21"/>
      </bottom>
      <diagonal/>
    </border>
    <border>
      <left style="hair">
        <color indexed="21"/>
      </left>
      <right/>
      <top/>
      <bottom/>
      <diagonal/>
    </border>
    <border>
      <left style="hair">
        <color indexed="21"/>
      </left>
      <right style="thin">
        <color indexed="21"/>
      </right>
      <top style="hair">
        <color indexed="21"/>
      </top>
      <bottom style="hair">
        <color indexed="21"/>
      </bottom>
      <diagonal/>
    </border>
    <border>
      <left style="hair">
        <color indexed="21"/>
      </left>
      <right style="thin">
        <color indexed="21"/>
      </right>
      <top style="hair">
        <color indexed="21"/>
      </top>
      <bottom style="thin">
        <color indexed="21"/>
      </bottom>
      <diagonal/>
    </border>
    <border>
      <left style="thin">
        <color indexed="21"/>
      </left>
      <right style="hair">
        <color indexed="21"/>
      </right>
      <top style="thin">
        <color indexed="21"/>
      </top>
      <bottom style="hair">
        <color indexed="21"/>
      </bottom>
      <diagonal/>
    </border>
    <border>
      <left style="hair">
        <color indexed="21"/>
      </left>
      <right style="hair">
        <color indexed="21"/>
      </right>
      <top style="thin">
        <color indexed="21"/>
      </top>
      <bottom style="hair">
        <color indexed="21"/>
      </bottom>
      <diagonal/>
    </border>
    <border>
      <left style="hair">
        <color indexed="21"/>
      </left>
      <right style="thin">
        <color indexed="21"/>
      </right>
      <top style="thin">
        <color indexed="21"/>
      </top>
      <bottom style="hair">
        <color indexed="21"/>
      </bottom>
      <diagonal/>
    </border>
    <border>
      <left style="thin">
        <color indexed="21"/>
      </left>
      <right style="hair">
        <color indexed="21"/>
      </right>
      <top style="hair">
        <color indexed="21"/>
      </top>
      <bottom style="hair">
        <color indexed="21"/>
      </bottom>
      <diagonal/>
    </border>
    <border>
      <left style="thin">
        <color indexed="21"/>
      </left>
      <right style="hair">
        <color indexed="21"/>
      </right>
      <top/>
      <bottom/>
      <diagonal/>
    </border>
    <border>
      <left style="hair">
        <color indexed="21"/>
      </left>
      <right style="thin">
        <color indexed="21"/>
      </right>
      <top/>
      <bottom/>
      <diagonal/>
    </border>
    <border>
      <left style="thin">
        <color indexed="21"/>
      </left>
      <right style="hair">
        <color indexed="21"/>
      </right>
      <top/>
      <bottom style="hair">
        <color indexed="21"/>
      </bottom>
      <diagonal/>
    </border>
    <border>
      <left style="thin">
        <color indexed="21"/>
      </left>
      <right style="hair">
        <color indexed="21"/>
      </right>
      <top style="hair">
        <color indexed="21"/>
      </top>
      <bottom style="thin">
        <color indexed="21"/>
      </bottom>
      <diagonal/>
    </border>
    <border>
      <left style="hair">
        <color indexed="21"/>
      </left>
      <right style="hair">
        <color indexed="21"/>
      </right>
      <top style="hair">
        <color indexed="21"/>
      </top>
      <bottom style="thin">
        <color indexed="21"/>
      </bottom>
      <diagonal/>
    </border>
    <border>
      <left style="thin">
        <color indexed="21"/>
      </left>
      <right style="hair">
        <color indexed="21"/>
      </right>
      <top style="thin">
        <color indexed="21"/>
      </top>
      <bottom/>
      <diagonal/>
    </border>
    <border>
      <left style="medium">
        <color indexed="21"/>
      </left>
      <right/>
      <top style="medium">
        <color indexed="21"/>
      </top>
      <bottom style="medium">
        <color indexed="21"/>
      </bottom>
      <diagonal/>
    </border>
    <border>
      <left style="medium">
        <color indexed="21"/>
      </left>
      <right style="dotted">
        <color indexed="21"/>
      </right>
      <top style="medium">
        <color indexed="21"/>
      </top>
      <bottom style="medium">
        <color indexed="21"/>
      </bottom>
      <diagonal/>
    </border>
    <border>
      <left style="dotted">
        <color indexed="21"/>
      </left>
      <right style="dotted">
        <color indexed="21"/>
      </right>
      <top style="medium">
        <color indexed="21"/>
      </top>
      <bottom style="medium">
        <color indexed="21"/>
      </bottom>
      <diagonal/>
    </border>
    <border>
      <left style="dotted">
        <color indexed="21"/>
      </left>
      <right style="medium">
        <color indexed="21"/>
      </right>
      <top style="medium">
        <color indexed="21"/>
      </top>
      <bottom style="medium">
        <color indexed="21"/>
      </bottom>
      <diagonal/>
    </border>
    <border>
      <left style="medium">
        <color indexed="21"/>
      </left>
      <right/>
      <top style="medium">
        <color indexed="21"/>
      </top>
      <bottom style="dotted">
        <color indexed="21"/>
      </bottom>
      <diagonal/>
    </border>
    <border>
      <left style="medium">
        <color indexed="21"/>
      </left>
      <right style="dotted">
        <color indexed="21"/>
      </right>
      <top style="medium">
        <color indexed="21"/>
      </top>
      <bottom style="dotted">
        <color indexed="21"/>
      </bottom>
      <diagonal/>
    </border>
    <border>
      <left style="dotted">
        <color indexed="21"/>
      </left>
      <right style="dotted">
        <color indexed="21"/>
      </right>
      <top style="medium">
        <color indexed="21"/>
      </top>
      <bottom style="dotted">
        <color indexed="21"/>
      </bottom>
      <diagonal/>
    </border>
    <border>
      <left style="dotted">
        <color indexed="21"/>
      </left>
      <right style="medium">
        <color indexed="21"/>
      </right>
      <top style="medium">
        <color indexed="21"/>
      </top>
      <bottom style="dotted">
        <color indexed="21"/>
      </bottom>
      <diagonal/>
    </border>
    <border>
      <left style="medium">
        <color indexed="21"/>
      </left>
      <right/>
      <top style="dotted">
        <color indexed="21"/>
      </top>
      <bottom style="dotted">
        <color indexed="21"/>
      </bottom>
      <diagonal/>
    </border>
    <border>
      <left style="medium">
        <color indexed="21"/>
      </left>
      <right style="dotted">
        <color indexed="21"/>
      </right>
      <top style="dotted">
        <color indexed="21"/>
      </top>
      <bottom style="dotted">
        <color indexed="21"/>
      </bottom>
      <diagonal/>
    </border>
    <border>
      <left style="dotted">
        <color indexed="21"/>
      </left>
      <right style="dotted">
        <color indexed="21"/>
      </right>
      <top style="dotted">
        <color indexed="21"/>
      </top>
      <bottom style="dotted">
        <color indexed="21"/>
      </bottom>
      <diagonal/>
    </border>
    <border>
      <left style="dotted">
        <color indexed="21"/>
      </left>
      <right style="medium">
        <color indexed="21"/>
      </right>
      <top style="dotted">
        <color indexed="21"/>
      </top>
      <bottom style="dotted">
        <color indexed="21"/>
      </bottom>
      <diagonal/>
    </border>
    <border>
      <left style="medium">
        <color indexed="21"/>
      </left>
      <right/>
      <top style="dotted">
        <color indexed="21"/>
      </top>
      <bottom style="medium">
        <color indexed="21"/>
      </bottom>
      <diagonal/>
    </border>
    <border>
      <left style="medium">
        <color indexed="21"/>
      </left>
      <right style="dotted">
        <color indexed="21"/>
      </right>
      <top style="dotted">
        <color indexed="21"/>
      </top>
      <bottom style="medium">
        <color indexed="21"/>
      </bottom>
      <diagonal/>
    </border>
    <border>
      <left style="dotted">
        <color indexed="21"/>
      </left>
      <right style="dotted">
        <color indexed="21"/>
      </right>
      <top style="dotted">
        <color indexed="21"/>
      </top>
      <bottom style="medium">
        <color indexed="21"/>
      </bottom>
      <diagonal/>
    </border>
    <border>
      <left style="dotted">
        <color indexed="21"/>
      </left>
      <right style="medium">
        <color indexed="21"/>
      </right>
      <top style="dotted">
        <color indexed="21"/>
      </top>
      <bottom style="medium">
        <color indexed="21"/>
      </bottom>
      <diagonal/>
    </border>
    <border>
      <left style="hair">
        <color indexed="21"/>
      </left>
      <right style="hair">
        <color indexed="21"/>
      </right>
      <top style="thin">
        <color indexed="21"/>
      </top>
      <bottom/>
      <diagonal/>
    </border>
    <border>
      <left style="dotted">
        <color indexed="21"/>
      </left>
      <right/>
      <top style="medium">
        <color indexed="21"/>
      </top>
      <bottom style="medium">
        <color indexed="21"/>
      </bottom>
      <diagonal/>
    </border>
    <border>
      <left style="dotted">
        <color indexed="21"/>
      </left>
      <right/>
      <top style="medium">
        <color indexed="21"/>
      </top>
      <bottom style="dotted">
        <color indexed="21"/>
      </bottom>
      <diagonal/>
    </border>
    <border>
      <left style="dotted">
        <color indexed="21"/>
      </left>
      <right/>
      <top style="dotted">
        <color indexed="21"/>
      </top>
      <bottom style="dotted">
        <color indexed="21"/>
      </bottom>
      <diagonal/>
    </border>
    <border>
      <left style="dotted">
        <color indexed="21"/>
      </left>
      <right/>
      <top style="dotted">
        <color indexed="21"/>
      </top>
      <bottom style="medium">
        <color indexed="21"/>
      </bottom>
      <diagonal/>
    </border>
  </borders>
  <cellStyleXfs count="6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0" borderId="0" applyNumberFormat="0" applyFill="0" applyBorder="0" applyAlignment="0" applyProtection="0"/>
    <xf numFmtId="0" fontId="7" fillId="20" borderId="1" applyNumberFormat="0" applyAlignment="0" applyProtection="0"/>
    <xf numFmtId="0" fontId="8" fillId="0" borderId="2" applyNumberFormat="0" applyFill="0" applyAlignment="0" applyProtection="0"/>
    <xf numFmtId="0" fontId="22" fillId="21" borderId="3" applyNumberFormat="0" applyAlignment="0" applyProtection="0"/>
    <xf numFmtId="0" fontId="3" fillId="0" borderId="0" applyNumberFormat="0" applyFill="0" applyBorder="0" applyProtection="0">
      <alignment horizontal="center"/>
    </xf>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9" fontId="22" fillId="0" borderId="0" applyFont="0" applyFill="0" applyBorder="0" applyAlignment="0" applyProtection="0"/>
    <xf numFmtId="0" fontId="2" fillId="0" borderId="0" applyNumberFormat="0" applyFill="0" applyBorder="0" applyAlignment="0" applyProtection="0"/>
    <xf numFmtId="164" fontId="2" fillId="0" borderId="0" applyFill="0" applyBorder="0" applyAlignment="0" applyProtection="0"/>
    <xf numFmtId="0" fontId="13" fillId="4" borderId="0" applyNumberFormat="0" applyBorder="0" applyAlignment="0" applyProtection="0"/>
    <xf numFmtId="0" fontId="14" fillId="20"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3" fillId="0" borderId="0" applyNumberFormat="0" applyFill="0" applyBorder="0" applyProtection="0">
      <alignment horizontal="center" textRotation="90"/>
    </xf>
    <xf numFmtId="0" fontId="20" fillId="0" borderId="8" applyNumberFormat="0" applyFill="0" applyAlignment="0" applyProtection="0"/>
    <xf numFmtId="0" fontId="21" fillId="23" borderId="9" applyNumberFormat="0" applyAlignment="0" applyProtection="0"/>
    <xf numFmtId="0" fontId="37" fillId="0" borderId="0"/>
    <xf numFmtId="0" fontId="1" fillId="0" borderId="0"/>
    <xf numFmtId="0" fontId="52" fillId="27" borderId="0">
      <alignment wrapText="1"/>
    </xf>
    <xf numFmtId="0" fontId="52" fillId="0" borderId="0">
      <alignment wrapText="1"/>
    </xf>
    <xf numFmtId="0" fontId="52" fillId="0" borderId="0">
      <alignment wrapText="1"/>
    </xf>
    <xf numFmtId="0" fontId="52" fillId="0" borderId="0">
      <alignment wrapText="1"/>
    </xf>
    <xf numFmtId="171" fontId="52" fillId="0" borderId="0">
      <alignment wrapText="1"/>
    </xf>
  </cellStyleXfs>
  <cellXfs count="138">
    <xf numFmtId="0" fontId="0" fillId="0" borderId="0" xfId="0"/>
    <xf numFmtId="0" fontId="23" fillId="0" borderId="0" xfId="0" applyFont="1"/>
    <xf numFmtId="0" fontId="23" fillId="0" borderId="0" xfId="0" applyFont="1" applyAlignment="1">
      <alignment horizontal="center"/>
    </xf>
    <xf numFmtId="0" fontId="24" fillId="24" borderId="0" xfId="0" applyFont="1" applyFill="1" applyAlignment="1">
      <alignment vertical="center"/>
    </xf>
    <xf numFmtId="0" fontId="24" fillId="24" borderId="0" xfId="0" applyFont="1" applyFill="1"/>
    <xf numFmtId="0" fontId="24" fillId="24" borderId="0" xfId="0" applyFont="1" applyFill="1" applyAlignment="1">
      <alignment horizontal="center"/>
    </xf>
    <xf numFmtId="0" fontId="24" fillId="0" borderId="0" xfId="0" applyFont="1"/>
    <xf numFmtId="0" fontId="23" fillId="24" borderId="0" xfId="0" applyFont="1" applyFill="1"/>
    <xf numFmtId="0" fontId="26" fillId="24" borderId="0" xfId="0" applyFont="1" applyFill="1"/>
    <xf numFmtId="0" fontId="26" fillId="24" borderId="0" xfId="0" applyFont="1" applyFill="1" applyBorder="1"/>
    <xf numFmtId="0" fontId="26" fillId="24" borderId="12" xfId="0" applyFont="1" applyFill="1" applyBorder="1"/>
    <xf numFmtId="166" fontId="26" fillId="24" borderId="12" xfId="0" applyNumberFormat="1" applyFont="1" applyFill="1" applyBorder="1" applyAlignment="1">
      <alignment horizontal="center"/>
    </xf>
    <xf numFmtId="166" fontId="26" fillId="24" borderId="0" xfId="0" applyNumberFormat="1" applyFont="1" applyFill="1" applyBorder="1" applyAlignment="1">
      <alignment horizontal="center"/>
    </xf>
    <xf numFmtId="0" fontId="31" fillId="24" borderId="0" xfId="0" applyFont="1" applyFill="1" applyAlignment="1">
      <alignment horizontal="center" vertical="center"/>
    </xf>
    <xf numFmtId="0" fontId="32" fillId="24" borderId="0" xfId="0" applyFont="1" applyFill="1" applyAlignment="1">
      <alignment horizontal="center" vertical="center"/>
    </xf>
    <xf numFmtId="0" fontId="33" fillId="24" borderId="0" xfId="0" applyFont="1" applyFill="1"/>
    <xf numFmtId="10" fontId="33" fillId="24" borderId="0" xfId="0" applyNumberFormat="1" applyFont="1" applyFill="1" applyBorder="1" applyAlignment="1">
      <alignment horizontal="center"/>
    </xf>
    <xf numFmtId="165" fontId="33" fillId="24" borderId="0" xfId="0" applyNumberFormat="1" applyFont="1" applyFill="1"/>
    <xf numFmtId="0" fontId="33" fillId="0" borderId="0" xfId="0" applyFont="1"/>
    <xf numFmtId="0" fontId="31" fillId="24" borderId="0" xfId="0" applyFont="1" applyFill="1" applyBorder="1" applyAlignment="1">
      <alignment horizontal="left" vertical="center"/>
    </xf>
    <xf numFmtId="0" fontId="29" fillId="24" borderId="0" xfId="0" applyFont="1" applyFill="1"/>
    <xf numFmtId="10" fontId="29" fillId="24" borderId="0" xfId="0" applyNumberFormat="1" applyFont="1" applyFill="1" applyBorder="1" applyAlignment="1">
      <alignment horizontal="center"/>
    </xf>
    <xf numFmtId="165" fontId="29" fillId="24" borderId="0" xfId="0" applyNumberFormat="1" applyFont="1" applyFill="1"/>
    <xf numFmtId="0" fontId="29" fillId="0" borderId="0" xfId="0" applyFont="1"/>
    <xf numFmtId="167" fontId="0" fillId="0" borderId="0" xfId="0" applyNumberFormat="1"/>
    <xf numFmtId="168" fontId="23" fillId="0" borderId="0" xfId="0" applyNumberFormat="1" applyFont="1"/>
    <xf numFmtId="9" fontId="0" fillId="0" borderId="0" xfId="39" applyFont="1"/>
    <xf numFmtId="9" fontId="26" fillId="24" borderId="0" xfId="39" applyFont="1" applyFill="1" applyBorder="1" applyAlignment="1">
      <alignment horizontal="center"/>
    </xf>
    <xf numFmtId="9" fontId="23" fillId="0" borderId="0" xfId="39" applyFont="1"/>
    <xf numFmtId="9" fontId="26" fillId="24" borderId="12" xfId="39" applyFont="1" applyFill="1" applyBorder="1" applyAlignment="1">
      <alignment horizontal="center"/>
    </xf>
    <xf numFmtId="3" fontId="26" fillId="24" borderId="12" xfId="0" applyNumberFormat="1" applyFont="1" applyFill="1" applyBorder="1" applyAlignment="1">
      <alignment horizontal="center"/>
    </xf>
    <xf numFmtId="9" fontId="26" fillId="24" borderId="12" xfId="0" applyNumberFormat="1" applyFont="1" applyFill="1" applyBorder="1" applyAlignment="1">
      <alignment horizontal="center"/>
    </xf>
    <xf numFmtId="9" fontId="26" fillId="24" borderId="12" xfId="39" applyNumberFormat="1" applyFont="1" applyFill="1" applyBorder="1" applyAlignment="1">
      <alignment horizontal="center"/>
    </xf>
    <xf numFmtId="3" fontId="26" fillId="24" borderId="10" xfId="0" applyNumberFormat="1" applyFont="1" applyFill="1" applyBorder="1" applyAlignment="1">
      <alignment horizontal="center"/>
    </xf>
    <xf numFmtId="3" fontId="28" fillId="24" borderId="10" xfId="0" applyNumberFormat="1" applyFont="1" applyFill="1" applyBorder="1" applyAlignment="1">
      <alignment horizontal="center" vertical="top"/>
    </xf>
    <xf numFmtId="3" fontId="28" fillId="24" borderId="13" xfId="0" applyNumberFormat="1" applyFont="1" applyFill="1" applyBorder="1" applyAlignment="1">
      <alignment horizontal="center" vertical="top"/>
    </xf>
    <xf numFmtId="3" fontId="26" fillId="24" borderId="13" xfId="0" applyNumberFormat="1" applyFont="1" applyFill="1" applyBorder="1" applyAlignment="1">
      <alignment horizontal="center"/>
    </xf>
    <xf numFmtId="3" fontId="26" fillId="24" borderId="11" xfId="0" applyNumberFormat="1" applyFont="1" applyFill="1" applyBorder="1" applyAlignment="1">
      <alignment horizontal="center"/>
    </xf>
    <xf numFmtId="167" fontId="26" fillId="24" borderId="10" xfId="0" applyNumberFormat="1" applyFont="1" applyFill="1" applyBorder="1" applyAlignment="1">
      <alignment horizontal="center"/>
    </xf>
    <xf numFmtId="167" fontId="28" fillId="24" borderId="10" xfId="0" applyNumberFormat="1" applyFont="1" applyFill="1" applyBorder="1" applyAlignment="1">
      <alignment horizontal="center" vertical="top"/>
    </xf>
    <xf numFmtId="167" fontId="28" fillId="24" borderId="13" xfId="0" applyNumberFormat="1" applyFont="1" applyFill="1" applyBorder="1" applyAlignment="1">
      <alignment horizontal="center" vertical="top"/>
    </xf>
    <xf numFmtId="167" fontId="26" fillId="24" borderId="13" xfId="0" applyNumberFormat="1" applyFont="1" applyFill="1" applyBorder="1" applyAlignment="1">
      <alignment horizontal="center"/>
    </xf>
    <xf numFmtId="167" fontId="26" fillId="24" borderId="11" xfId="0" applyNumberFormat="1" applyFont="1" applyFill="1" applyBorder="1" applyAlignment="1">
      <alignment horizontal="center"/>
    </xf>
    <xf numFmtId="0" fontId="34" fillId="24" borderId="0" xfId="0" applyFont="1" applyFill="1"/>
    <xf numFmtId="0" fontId="30" fillId="0" borderId="0" xfId="0" applyFont="1" applyAlignment="1">
      <alignment vertical="center"/>
    </xf>
    <xf numFmtId="3" fontId="26" fillId="0" borderId="12" xfId="0" applyNumberFormat="1" applyFont="1" applyFill="1" applyBorder="1" applyAlignment="1">
      <alignment horizontal="center"/>
    </xf>
    <xf numFmtId="3" fontId="28" fillId="0" borderId="13" xfId="0" applyNumberFormat="1" applyFont="1" applyFill="1" applyBorder="1" applyAlignment="1">
      <alignment horizontal="center" vertical="top"/>
    </xf>
    <xf numFmtId="9" fontId="26" fillId="24" borderId="14" xfId="39" applyFont="1" applyFill="1" applyBorder="1" applyAlignment="1">
      <alignment horizontal="center"/>
    </xf>
    <xf numFmtId="0" fontId="26" fillId="24" borderId="20" xfId="0" applyFont="1" applyFill="1" applyBorder="1"/>
    <xf numFmtId="9" fontId="26" fillId="24" borderId="21" xfId="39" applyFont="1" applyFill="1" applyBorder="1" applyAlignment="1">
      <alignment horizontal="center"/>
    </xf>
    <xf numFmtId="166" fontId="26" fillId="24" borderId="21" xfId="0" applyNumberFormat="1" applyFont="1" applyFill="1" applyBorder="1" applyAlignment="1">
      <alignment horizontal="center"/>
    </xf>
    <xf numFmtId="0" fontId="26" fillId="24" borderId="22" xfId="0" applyFont="1" applyFill="1" applyBorder="1"/>
    <xf numFmtId="0" fontId="26" fillId="24" borderId="19" xfId="0" applyFont="1" applyFill="1" applyBorder="1"/>
    <xf numFmtId="0" fontId="26" fillId="24" borderId="23" xfId="0" applyFont="1" applyFill="1" applyBorder="1"/>
    <xf numFmtId="167" fontId="26" fillId="24" borderId="24" xfId="0" applyNumberFormat="1" applyFont="1" applyFill="1" applyBorder="1" applyAlignment="1">
      <alignment horizontal="center"/>
    </xf>
    <xf numFmtId="3" fontId="26" fillId="24" borderId="24" xfId="0" applyNumberFormat="1" applyFont="1" applyFill="1" applyBorder="1" applyAlignment="1">
      <alignment horizontal="center"/>
    </xf>
    <xf numFmtId="169" fontId="26" fillId="24" borderId="24" xfId="0" applyNumberFormat="1" applyFont="1" applyFill="1" applyBorder="1" applyAlignment="1">
      <alignment horizontal="center"/>
    </xf>
    <xf numFmtId="169" fontId="26" fillId="24" borderId="15" xfId="0" applyNumberFormat="1" applyFont="1" applyFill="1" applyBorder="1" applyAlignment="1">
      <alignment horizontal="center"/>
    </xf>
    <xf numFmtId="169" fontId="26" fillId="24" borderId="12" xfId="39" applyNumberFormat="1" applyFont="1" applyFill="1" applyBorder="1" applyAlignment="1">
      <alignment horizontal="center"/>
    </xf>
    <xf numFmtId="0" fontId="37" fillId="24" borderId="0" xfId="53" applyFill="1"/>
    <xf numFmtId="0" fontId="39" fillId="24" borderId="0" xfId="53" applyFont="1" applyFill="1" applyAlignment="1">
      <alignment vertical="center"/>
    </xf>
    <xf numFmtId="0" fontId="39" fillId="24" borderId="0" xfId="53" applyFont="1" applyFill="1"/>
    <xf numFmtId="0" fontId="38" fillId="24" borderId="0" xfId="53" applyFont="1" applyFill="1" applyAlignment="1">
      <alignment horizontal="left"/>
    </xf>
    <xf numFmtId="0" fontId="40" fillId="24" borderId="0" xfId="53" applyFont="1" applyFill="1"/>
    <xf numFmtId="0" fontId="41" fillId="24" borderId="0" xfId="53" applyFont="1" applyFill="1"/>
    <xf numFmtId="0" fontId="42" fillId="24" borderId="0" xfId="53" applyFont="1" applyFill="1"/>
    <xf numFmtId="0" fontId="41" fillId="24" borderId="0" xfId="53" applyFont="1" applyFill="1" applyBorder="1"/>
    <xf numFmtId="0" fontId="43" fillId="24" borderId="0" xfId="53" applyFont="1" applyFill="1"/>
    <xf numFmtId="0" fontId="44" fillId="24" borderId="0" xfId="53" applyFont="1" applyFill="1" applyAlignment="1">
      <alignment horizontal="center"/>
    </xf>
    <xf numFmtId="0" fontId="45" fillId="24" borderId="26"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0" fontId="45" fillId="24" borderId="28" xfId="53" applyFont="1" applyFill="1" applyBorder="1" applyAlignment="1">
      <alignment horizontal="center" vertical="center"/>
    </xf>
    <xf numFmtId="0" fontId="45" fillId="24" borderId="29" xfId="53" applyFont="1" applyFill="1" applyBorder="1" applyAlignment="1">
      <alignment horizontal="center" vertical="center"/>
    </xf>
    <xf numFmtId="0" fontId="38" fillId="24" borderId="0" xfId="53" applyFont="1" applyFill="1" applyAlignment="1">
      <alignment horizontal="center"/>
    </xf>
    <xf numFmtId="0" fontId="45" fillId="24" borderId="0" xfId="53" applyFont="1" applyFill="1" applyBorder="1" applyAlignment="1">
      <alignment horizontal="center" vertical="center" wrapText="1"/>
    </xf>
    <xf numFmtId="0" fontId="41" fillId="24" borderId="0" xfId="53" applyFont="1" applyFill="1" applyBorder="1" applyAlignment="1">
      <alignment horizontal="right"/>
    </xf>
    <xf numFmtId="0" fontId="41" fillId="24" borderId="0" xfId="53" applyFont="1" applyFill="1" applyBorder="1" applyAlignment="1">
      <alignment horizontal="center" vertical="center" wrapText="1"/>
    </xf>
    <xf numFmtId="0" fontId="46" fillId="24" borderId="30" xfId="53" applyFont="1" applyFill="1" applyBorder="1" applyAlignment="1">
      <alignment horizontal="center" vertical="center" wrapText="1"/>
    </xf>
    <xf numFmtId="4" fontId="41" fillId="24" borderId="31" xfId="53" applyNumberFormat="1" applyFont="1" applyFill="1" applyBorder="1" applyAlignment="1">
      <alignment horizontal="center"/>
    </xf>
    <xf numFmtId="170" fontId="41" fillId="24" borderId="32" xfId="53" applyNumberFormat="1" applyFont="1" applyFill="1" applyBorder="1" applyAlignment="1">
      <alignment horizontal="center" vertical="center"/>
    </xf>
    <xf numFmtId="170" fontId="41" fillId="24" borderId="33" xfId="53" applyNumberFormat="1" applyFont="1" applyFill="1" applyBorder="1" applyAlignment="1">
      <alignment horizontal="center" vertical="center"/>
    </xf>
    <xf numFmtId="4" fontId="41" fillId="24" borderId="0" xfId="53" applyNumberFormat="1" applyFont="1" applyFill="1" applyBorder="1" applyAlignment="1">
      <alignment horizontal="center"/>
    </xf>
    <xf numFmtId="167" fontId="41" fillId="24" borderId="0" xfId="53" applyNumberFormat="1" applyFont="1" applyFill="1" applyBorder="1"/>
    <xf numFmtId="0" fontId="46" fillId="24" borderId="34" xfId="53" applyFont="1" applyFill="1" applyBorder="1" applyAlignment="1">
      <alignment horizontal="center" vertical="center" wrapText="1"/>
    </xf>
    <xf numFmtId="4" fontId="41" fillId="24" borderId="35" xfId="53" applyNumberFormat="1" applyFont="1" applyFill="1" applyBorder="1" applyAlignment="1">
      <alignment horizontal="center"/>
    </xf>
    <xf numFmtId="170" fontId="41" fillId="24" borderId="36" xfId="53" applyNumberFormat="1" applyFont="1" applyFill="1" applyBorder="1" applyAlignment="1">
      <alignment horizontal="center" vertical="center"/>
    </xf>
    <xf numFmtId="170" fontId="41" fillId="24" borderId="37" xfId="53" applyNumberFormat="1" applyFont="1" applyFill="1" applyBorder="1" applyAlignment="1">
      <alignment horizontal="center" vertical="center"/>
    </xf>
    <xf numFmtId="0" fontId="12" fillId="24" borderId="0" xfId="53" applyFont="1" applyFill="1" applyBorder="1"/>
    <xf numFmtId="0" fontId="12" fillId="24" borderId="0" xfId="53" applyFont="1" applyFill="1"/>
    <xf numFmtId="0" fontId="41" fillId="24" borderId="0" xfId="53" applyFont="1" applyFill="1" applyBorder="1" applyAlignment="1">
      <alignment horizontal="center"/>
    </xf>
    <xf numFmtId="0" fontId="41" fillId="24" borderId="0" xfId="53" applyFont="1" applyFill="1" applyAlignment="1">
      <alignment horizontal="center"/>
    </xf>
    <xf numFmtId="170" fontId="41" fillId="25" borderId="37" xfId="53" applyNumberFormat="1" applyFont="1" applyFill="1" applyBorder="1" applyAlignment="1">
      <alignment horizontal="center" vertical="center"/>
    </xf>
    <xf numFmtId="0" fontId="12" fillId="24" borderId="0" xfId="53" applyFont="1" applyFill="1" applyBorder="1" applyAlignment="1">
      <alignment horizontal="left" vertical="center" wrapText="1"/>
    </xf>
    <xf numFmtId="2" fontId="37" fillId="24" borderId="0" xfId="53" applyNumberFormat="1" applyFill="1"/>
    <xf numFmtId="0" fontId="48" fillId="24" borderId="0" xfId="53" applyFont="1" applyFill="1"/>
    <xf numFmtId="0" fontId="46" fillId="24" borderId="38" xfId="53" applyFont="1" applyFill="1" applyBorder="1" applyAlignment="1">
      <alignment horizontal="center" vertical="center" wrapText="1"/>
    </xf>
    <xf numFmtId="4" fontId="41" fillId="24" borderId="39" xfId="53" applyNumberFormat="1" applyFont="1" applyFill="1" applyBorder="1" applyAlignment="1">
      <alignment horizontal="center"/>
    </xf>
    <xf numFmtId="170" fontId="41" fillId="24" borderId="40" xfId="53" applyNumberFormat="1" applyFont="1" applyFill="1" applyBorder="1" applyAlignment="1">
      <alignment horizontal="center" vertical="center"/>
    </xf>
    <xf numFmtId="170" fontId="41" fillId="25" borderId="41" xfId="53" applyNumberFormat="1" applyFont="1" applyFill="1" applyBorder="1" applyAlignment="1">
      <alignment horizontal="center" vertical="center"/>
    </xf>
    <xf numFmtId="170" fontId="41" fillId="24" borderId="0" xfId="53" applyNumberFormat="1" applyFont="1" applyFill="1" applyAlignment="1">
      <alignment horizontal="center" vertical="center"/>
    </xf>
    <xf numFmtId="165" fontId="37" fillId="24" borderId="0" xfId="53" applyNumberFormat="1" applyFill="1"/>
    <xf numFmtId="0" fontId="1" fillId="0" borderId="0" xfId="54"/>
    <xf numFmtId="0" fontId="0" fillId="26" borderId="0" xfId="0" applyFill="1"/>
    <xf numFmtId="0" fontId="50" fillId="25" borderId="0" xfId="0" applyFont="1" applyFill="1" applyAlignment="1">
      <alignment horizontal="right"/>
    </xf>
    <xf numFmtId="0" fontId="12" fillId="26" borderId="0" xfId="0" applyFont="1" applyFill="1"/>
    <xf numFmtId="0" fontId="38" fillId="26" borderId="0" xfId="0" applyFont="1" applyFill="1"/>
    <xf numFmtId="0" fontId="23" fillId="26" borderId="0" xfId="0" applyFont="1" applyFill="1"/>
    <xf numFmtId="0" fontId="45" fillId="24" borderId="43" xfId="53" applyFont="1" applyFill="1" applyBorder="1" applyAlignment="1">
      <alignment horizontal="center" vertical="center"/>
    </xf>
    <xf numFmtId="170" fontId="41" fillId="24" borderId="44" xfId="53" applyNumberFormat="1" applyFont="1" applyFill="1" applyBorder="1" applyAlignment="1">
      <alignment horizontal="center" vertical="center"/>
    </xf>
    <xf numFmtId="170" fontId="41" fillId="24" borderId="45" xfId="53" applyNumberFormat="1" applyFont="1" applyFill="1" applyBorder="1" applyAlignment="1">
      <alignment horizontal="center" vertical="center"/>
    </xf>
    <xf numFmtId="170" fontId="41" fillId="24" borderId="46" xfId="53" applyNumberFormat="1" applyFont="1" applyFill="1" applyBorder="1" applyAlignment="1">
      <alignment horizontal="center" vertical="center"/>
    </xf>
    <xf numFmtId="0" fontId="51" fillId="25" borderId="0" xfId="0" applyFont="1" applyFill="1" applyAlignment="1">
      <alignment wrapText="1"/>
    </xf>
    <xf numFmtId="0" fontId="35" fillId="25" borderId="0" xfId="0" applyFont="1" applyFill="1"/>
    <xf numFmtId="0" fontId="51" fillId="25" borderId="0" xfId="0" applyFont="1" applyFill="1"/>
    <xf numFmtId="0" fontId="49" fillId="25" borderId="0" xfId="0" applyFont="1" applyFill="1"/>
    <xf numFmtId="3" fontId="51" fillId="25" borderId="0" xfId="0" applyNumberFormat="1" applyFont="1" applyFill="1" applyAlignment="1">
      <alignment wrapText="1"/>
    </xf>
    <xf numFmtId="0" fontId="27" fillId="24" borderId="17" xfId="0" applyFont="1" applyFill="1" applyBorder="1" applyAlignment="1">
      <alignment horizontal="center" vertical="center" wrapText="1"/>
    </xf>
    <xf numFmtId="0" fontId="27" fillId="24" borderId="12" xfId="0" applyFont="1" applyFill="1" applyBorder="1" applyAlignment="1">
      <alignment horizontal="center" vertical="center" wrapText="1"/>
    </xf>
    <xf numFmtId="0" fontId="27" fillId="24" borderId="18"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3" fillId="24" borderId="0" xfId="0" applyFont="1" applyFill="1" applyBorder="1" applyAlignment="1"/>
    <xf numFmtId="0" fontId="27" fillId="24" borderId="16" xfId="0" applyFont="1" applyFill="1" applyBorder="1" applyAlignment="1">
      <alignment horizontal="center" vertical="center" wrapText="1"/>
    </xf>
    <xf numFmtId="0" fontId="27" fillId="24" borderId="19" xfId="0" applyFont="1" applyFill="1" applyBorder="1" applyAlignment="1">
      <alignment horizontal="center" vertical="center" wrapText="1"/>
    </xf>
    <xf numFmtId="0" fontId="27" fillId="24" borderId="42"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5" fillId="24" borderId="0" xfId="0" applyFont="1" applyFill="1" applyAlignment="1">
      <alignment horizontal="left"/>
    </xf>
    <xf numFmtId="2" fontId="31" fillId="24" borderId="0" xfId="0" applyNumberFormat="1" applyFont="1" applyFill="1" applyBorder="1" applyAlignment="1">
      <alignment horizontal="left" vertical="center"/>
    </xf>
    <xf numFmtId="0" fontId="31" fillId="0" borderId="0" xfId="0" applyFont="1" applyFill="1" applyAlignment="1">
      <alignment horizontal="center" vertical="center" wrapText="1"/>
    </xf>
    <xf numFmtId="0" fontId="27" fillId="24" borderId="25" xfId="0" applyFont="1" applyFill="1" applyBorder="1" applyAlignment="1">
      <alignment horizontal="center" vertical="center" wrapText="1"/>
    </xf>
    <xf numFmtId="0" fontId="27" fillId="24" borderId="22" xfId="0" applyFont="1" applyFill="1" applyBorder="1" applyAlignment="1">
      <alignment horizontal="center" vertical="center" wrapText="1"/>
    </xf>
    <xf numFmtId="0" fontId="36" fillId="0" borderId="0" xfId="0" applyFont="1" applyFill="1" applyAlignment="1">
      <alignment horizontal="center" vertical="center" wrapText="1"/>
    </xf>
    <xf numFmtId="0" fontId="42" fillId="24" borderId="0" xfId="53" applyFont="1" applyFill="1" applyBorder="1"/>
    <xf numFmtId="0" fontId="47" fillId="24" borderId="0" xfId="53" applyFont="1" applyFill="1" applyBorder="1" applyAlignment="1">
      <alignment horizontal="center"/>
    </xf>
    <xf numFmtId="0" fontId="37" fillId="24" borderId="0" xfId="53" applyFill="1" applyBorder="1"/>
    <xf numFmtId="0" fontId="38" fillId="24" borderId="0" xfId="53" applyFont="1" applyFill="1" applyBorder="1" applyAlignment="1">
      <alignment horizontal="center"/>
    </xf>
    <xf numFmtId="0" fontId="39" fillId="24" borderId="0" xfId="53" applyFont="1" applyFill="1" applyBorder="1" applyAlignment="1">
      <alignment wrapText="1"/>
    </xf>
    <xf numFmtId="0" fontId="38" fillId="24" borderId="0" xfId="53" applyFont="1" applyFill="1" applyBorder="1" applyAlignment="1">
      <alignment horizontal="left"/>
    </xf>
    <xf numFmtId="0" fontId="40" fillId="24" borderId="0" xfId="53" applyFont="1" applyFill="1" applyBorder="1"/>
  </cellXfs>
  <cellStyles count="6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cellStyle name="En-tête" xfId="29"/>
    <cellStyle name="Entrée" xfId="30" builtinId="20" customBuiltin="1"/>
    <cellStyle name="Insatisfaisant" xfId="31" builtinId="27" customBuiltin="1"/>
    <cellStyle name="Neutre" xfId="32" builtinId="28" customBuiltin="1"/>
    <cellStyle name="Normal" xfId="0" builtinId="0"/>
    <cellStyle name="Normal 2" xfId="33"/>
    <cellStyle name="Normal 2 2" xfId="53"/>
    <cellStyle name="Normal 3" xfId="34"/>
    <cellStyle name="Normal 4" xfId="35"/>
    <cellStyle name="Normal 5" xfId="36"/>
    <cellStyle name="Normal 6" xfId="37"/>
    <cellStyle name="Normal 7" xfId="38"/>
    <cellStyle name="Normal 8" xfId="54"/>
    <cellStyle name="Pourcentage" xfId="39" builtinId="5"/>
    <cellStyle name="Résultat" xfId="40"/>
    <cellStyle name="Résultat2" xfId="41"/>
    <cellStyle name="Satisfaisant" xfId="42" builtinId="26" customBuiltin="1"/>
    <cellStyle name="Sortie" xfId="43" builtinId="21" customBuiltin="1"/>
    <cellStyle name="Texte explicatif" xfId="44" builtinId="53" customBuiltin="1"/>
    <cellStyle name="Titre" xfId="45" builtinId="15" customBuiltin="1"/>
    <cellStyle name="Titre 1" xfId="46" builtinId="16" customBuiltin="1"/>
    <cellStyle name="Titre 2" xfId="47" builtinId="17" customBuiltin="1"/>
    <cellStyle name="Titre 3" xfId="48" builtinId="18" customBuiltin="1"/>
    <cellStyle name="Titre 4" xfId="49" builtinId="19" customBuiltin="1"/>
    <cellStyle name="Titre1" xfId="50"/>
    <cellStyle name="Total" xfId="51" builtinId="25" customBuiltin="1"/>
    <cellStyle name="Vérification" xfId="52" builtinId="23" customBuiltin="1"/>
    <cellStyle name="XLConnect.Boolean" xfId="58"/>
    <cellStyle name="XLConnect.DateTime" xfId="59"/>
    <cellStyle name="XLConnect.Header" xfId="55"/>
    <cellStyle name="XLConnect.Numeric" xfId="57"/>
    <cellStyle name="XLConnect.String" xfId="56"/>
  </cellStyles>
  <dxfs count="4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E0021"/>
      <rgbColor rgb="00008000"/>
      <rgbColor rgb="00000080"/>
      <rgbColor rgb="00F68E76"/>
      <rgbColor rgb="00800080"/>
      <rgbColor rgb="00008080"/>
      <rgbColor rgb="00C0C0C0"/>
      <rgbColor rgb="00808080"/>
      <rgbColor rgb="00999999"/>
      <rgbColor rgb="00FF420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9401946171642"/>
          <c:y val="9.6866232824202994E-2"/>
          <c:w val="0.86787732795350869"/>
          <c:h val="0.68526154881140444"/>
        </c:manualLayout>
      </c:layout>
      <c:barChart>
        <c:barDir val="col"/>
        <c:grouping val="clustered"/>
        <c:varyColors val="0"/>
        <c:ser>
          <c:idx val="3"/>
          <c:order val="0"/>
          <c:tx>
            <c:strRef>
              <c:f>Evolution_abattages_canards_gra!$AB$12:$AB$13</c:f>
              <c:strCache>
                <c:ptCount val="2"/>
                <c:pt idx="0">
                  <c:v>2020</c:v>
                </c:pt>
              </c:strCache>
            </c:strRef>
          </c:tx>
          <c:spPr>
            <a:solidFill>
              <a:srgbClr val="FFC000"/>
            </a:solidFill>
          </c:spPr>
          <c:invertIfNegative val="0"/>
          <c:cat>
            <c:strRef>
              <c:f>Evolution_abattages_canards_gra!$U$14:$U$25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Evolution_abattages_canards_gra!$AB$14:$AB$25</c:f>
              <c:numCache>
                <c:formatCode>#,##0</c:formatCode>
                <c:ptCount val="12"/>
                <c:pt idx="0">
                  <c:v>2706.335</c:v>
                </c:pt>
                <c:pt idx="1">
                  <c:v>2702.027</c:v>
                </c:pt>
                <c:pt idx="2">
                  <c:v>3064.4560000000001</c:v>
                </c:pt>
                <c:pt idx="3">
                  <c:v>2944.5709999999999</c:v>
                </c:pt>
                <c:pt idx="4">
                  <c:v>3192.3890000000001</c:v>
                </c:pt>
                <c:pt idx="5">
                  <c:v>3715.3759999999997</c:v>
                </c:pt>
                <c:pt idx="6">
                  <c:v>3199.422</c:v>
                </c:pt>
                <c:pt idx="7">
                  <c:v>2660.6970000000001</c:v>
                </c:pt>
                <c:pt idx="8">
                  <c:v>3552.797</c:v>
                </c:pt>
                <c:pt idx="9">
                  <c:v>3737.7490000000003</c:v>
                </c:pt>
                <c:pt idx="10">
                  <c:v>3876.6410000000001</c:v>
                </c:pt>
                <c:pt idx="11">
                  <c:v>4054.1990000000001</c:v>
                </c:pt>
              </c:numCache>
            </c:numRef>
          </c:val>
          <c:extLst>
            <c:ext xmlns:c16="http://schemas.microsoft.com/office/drawing/2014/chart" uri="{C3380CC4-5D6E-409C-BE32-E72D297353CC}">
              <c16:uniqueId val="{00000000-749A-43A1-8734-BE221BFAED09}"/>
            </c:ext>
          </c:extLst>
        </c:ser>
        <c:ser>
          <c:idx val="4"/>
          <c:order val="1"/>
          <c:tx>
            <c:strRef>
              <c:f>Evolution_abattages_canards_gra!$AC$12</c:f>
              <c:strCache>
                <c:ptCount val="1"/>
                <c:pt idx="0">
                  <c:v>2021</c:v>
                </c:pt>
              </c:strCache>
            </c:strRef>
          </c:tx>
          <c:spPr>
            <a:solidFill>
              <a:srgbClr val="92D050"/>
            </a:solidFill>
          </c:spPr>
          <c:invertIfNegative val="0"/>
          <c:val>
            <c:numRef>
              <c:f>Evolution_abattages_canards_gra!$AC$14:$AC$25</c:f>
              <c:numCache>
                <c:formatCode>#,##0</c:formatCode>
                <c:ptCount val="12"/>
                <c:pt idx="0">
                  <c:v>2248.6410000000001</c:v>
                </c:pt>
                <c:pt idx="1">
                  <c:v>1712.3710000000001</c:v>
                </c:pt>
                <c:pt idx="2">
                  <c:v>1707.0319999999999</c:v>
                </c:pt>
                <c:pt idx="3">
                  <c:v>1499.222</c:v>
                </c:pt>
                <c:pt idx="4">
                  <c:v>1351.8229999999999</c:v>
                </c:pt>
                <c:pt idx="5">
                  <c:v>1715.278</c:v>
                </c:pt>
                <c:pt idx="6">
                  <c:v>2012.9859999999999</c:v>
                </c:pt>
                <c:pt idx="7">
                  <c:v>2863.3240000000001</c:v>
                </c:pt>
                <c:pt idx="8">
                  <c:v>3745.3879999999999</c:v>
                </c:pt>
                <c:pt idx="9">
                  <c:v>3750.1270000000004</c:v>
                </c:pt>
                <c:pt idx="10">
                  <c:v>4051.82</c:v>
                </c:pt>
                <c:pt idx="11">
                  <c:v>3690.8620000000001</c:v>
                </c:pt>
              </c:numCache>
            </c:numRef>
          </c:val>
          <c:extLst>
            <c:ext xmlns:c16="http://schemas.microsoft.com/office/drawing/2014/chart" uri="{C3380CC4-5D6E-409C-BE32-E72D297353CC}">
              <c16:uniqueId val="{00000001-749A-43A1-8734-BE221BFAED09}"/>
            </c:ext>
          </c:extLst>
        </c:ser>
        <c:ser>
          <c:idx val="1"/>
          <c:order val="2"/>
          <c:tx>
            <c:strRef>
              <c:f>Evolution_abattages_canards_gra!$AD$12</c:f>
              <c:strCache>
                <c:ptCount val="1"/>
                <c:pt idx="0">
                  <c:v>2022</c:v>
                </c:pt>
              </c:strCache>
            </c:strRef>
          </c:tx>
          <c:spPr>
            <a:solidFill>
              <a:srgbClr val="0070C0"/>
            </a:solidFill>
          </c:spPr>
          <c:invertIfNegative val="0"/>
          <c:val>
            <c:numRef>
              <c:f>Evolution_abattages_canards_gra!$AD$14:$AD$25</c:f>
              <c:numCache>
                <c:formatCode>#,##0</c:formatCode>
                <c:ptCount val="12"/>
                <c:pt idx="0">
                  <c:v>1574.2729999999999</c:v>
                </c:pt>
                <c:pt idx="1">
                  <c:v>1467.193</c:v>
                </c:pt>
                <c:pt idx="2">
                  <c:v>1776.2429999999999</c:v>
                </c:pt>
                <c:pt idx="3">
                  <c:v>859.57500000000005</c:v>
                </c:pt>
                <c:pt idx="4">
                  <c:v>1182.7380000000001</c:v>
                </c:pt>
                <c:pt idx="5">
                  <c:v>1365.7380000000001</c:v>
                </c:pt>
                <c:pt idx="6">
                  <c:v>2388.1999999999998</c:v>
                </c:pt>
                <c:pt idx="7">
                  <c:v>3290.65</c:v>
                </c:pt>
                <c:pt idx="8">
                  <c:v>3342.4450000000002</c:v>
                </c:pt>
                <c:pt idx="9">
                  <c:v>2794.1210000000001</c:v>
                </c:pt>
                <c:pt idx="10">
                  <c:v>3117.8629999999998</c:v>
                </c:pt>
                <c:pt idx="11">
                  <c:v>3213.2370000000001</c:v>
                </c:pt>
              </c:numCache>
            </c:numRef>
          </c:val>
          <c:extLst>
            <c:ext xmlns:c16="http://schemas.microsoft.com/office/drawing/2014/chart" uri="{C3380CC4-5D6E-409C-BE32-E72D297353CC}">
              <c16:uniqueId val="{00000002-749A-43A1-8734-BE221BFAED09}"/>
            </c:ext>
          </c:extLst>
        </c:ser>
        <c:ser>
          <c:idx val="5"/>
          <c:order val="3"/>
          <c:tx>
            <c:strRef>
              <c:f>Evolution_abattages_canards_gra!$AF$12</c:f>
              <c:strCache>
                <c:ptCount val="1"/>
                <c:pt idx="0">
                  <c:v>2024</c:v>
                </c:pt>
              </c:strCache>
            </c:strRef>
          </c:tx>
          <c:spPr>
            <a:solidFill>
              <a:schemeClr val="accent2">
                <a:lumMod val="75000"/>
              </a:schemeClr>
            </a:solidFill>
          </c:spPr>
          <c:invertIfNegative val="0"/>
          <c:val>
            <c:numRef>
              <c:f>Evolution_abattages_canards_gra!$AF$14:$AF$25</c:f>
              <c:numCache>
                <c:formatCode>#,##0</c:formatCode>
                <c:ptCount val="12"/>
                <c:pt idx="0">
                  <c:v>2607.819</c:v>
                </c:pt>
                <c:pt idx="1">
                  <c:v>2920.2350000000001</c:v>
                </c:pt>
                <c:pt idx="2">
                  <c:v>2809.8229999999999</c:v>
                </c:pt>
                <c:pt idx="3">
                  <c:v>3651.1950000000002</c:v>
                </c:pt>
              </c:numCache>
            </c:numRef>
          </c:val>
          <c:extLst>
            <c:ext xmlns:c16="http://schemas.microsoft.com/office/drawing/2014/chart" uri="{C3380CC4-5D6E-409C-BE32-E72D297353CC}">
              <c16:uniqueId val="{00000003-749A-43A1-8734-BE221BFAED09}"/>
            </c:ext>
          </c:extLst>
        </c:ser>
        <c:dLbls>
          <c:showLegendKey val="0"/>
          <c:showVal val="0"/>
          <c:showCatName val="0"/>
          <c:showSerName val="0"/>
          <c:showPercent val="0"/>
          <c:showBubbleSize val="0"/>
        </c:dLbls>
        <c:gapWidth val="150"/>
        <c:axId val="437351760"/>
        <c:axId val="1"/>
      </c:barChart>
      <c:lineChart>
        <c:grouping val="standard"/>
        <c:varyColors val="0"/>
        <c:ser>
          <c:idx val="0"/>
          <c:order val="4"/>
          <c:tx>
            <c:strRef>
              <c:f>Evolution_abattages_canards_gra!$V$12</c:f>
              <c:strCache>
                <c:ptCount val="1"/>
                <c:pt idx="0">
                  <c:v>Moyenne 2015-2019</c:v>
                </c:pt>
              </c:strCache>
            </c:strRef>
          </c:tx>
          <c:spPr>
            <a:ln>
              <a:solidFill>
                <a:srgbClr val="C00000"/>
              </a:solidFill>
              <a:prstDash val="sysDash"/>
            </a:ln>
          </c:spPr>
          <c:marker>
            <c:symbol val="none"/>
          </c:marker>
          <c:cat>
            <c:strRef>
              <c:f>Evolution_abattages_canards_gra!$U$14:$U$25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Evolution_abattages_canards_gra!$V$14:$V$25</c:f>
              <c:numCache>
                <c:formatCode>#,##0</c:formatCode>
                <c:ptCount val="12"/>
                <c:pt idx="0">
                  <c:v>2600.8881999999999</c:v>
                </c:pt>
                <c:pt idx="1">
                  <c:v>2528.4658000000004</c:v>
                </c:pt>
                <c:pt idx="2">
                  <c:v>2891.3514</c:v>
                </c:pt>
                <c:pt idx="3">
                  <c:v>2698.5248000000001</c:v>
                </c:pt>
                <c:pt idx="4">
                  <c:v>2190.9048000000003</c:v>
                </c:pt>
                <c:pt idx="5">
                  <c:v>2162.6493999999998</c:v>
                </c:pt>
                <c:pt idx="6">
                  <c:v>2160.7532000000001</c:v>
                </c:pt>
                <c:pt idx="7">
                  <c:v>2557.7105999999999</c:v>
                </c:pt>
                <c:pt idx="8">
                  <c:v>3354.0634</c:v>
                </c:pt>
                <c:pt idx="9">
                  <c:v>3603.8364000000001</c:v>
                </c:pt>
                <c:pt idx="10">
                  <c:v>3512.1178</c:v>
                </c:pt>
                <c:pt idx="11">
                  <c:v>3331.2483999999995</c:v>
                </c:pt>
              </c:numCache>
            </c:numRef>
          </c:val>
          <c:smooth val="0"/>
          <c:extLst>
            <c:ext xmlns:c16="http://schemas.microsoft.com/office/drawing/2014/chart" uri="{C3380CC4-5D6E-409C-BE32-E72D297353CC}">
              <c16:uniqueId val="{00000004-749A-43A1-8734-BE221BFAED09}"/>
            </c:ext>
          </c:extLst>
        </c:ser>
        <c:dLbls>
          <c:showLegendKey val="0"/>
          <c:showVal val="0"/>
          <c:showCatName val="0"/>
          <c:showSerName val="0"/>
          <c:showPercent val="0"/>
          <c:showBubbleSize val="0"/>
        </c:dLbls>
        <c:marker val="1"/>
        <c:smooth val="0"/>
        <c:axId val="437351760"/>
        <c:axId val="1"/>
      </c:lineChart>
      <c:catAx>
        <c:axId val="437351760"/>
        <c:scaling>
          <c:orientation val="minMax"/>
        </c:scaling>
        <c:delete val="0"/>
        <c:axPos val="b"/>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4500"/>
          <c:min val="0"/>
        </c:scaling>
        <c:delete val="0"/>
        <c:axPos val="l"/>
        <c:majorGridlines>
          <c:spPr>
            <a:ln w="12700">
              <a:solidFill>
                <a:srgbClr val="999999"/>
              </a:solidFill>
              <a:prstDash val="sysDash"/>
            </a:ln>
          </c:spPr>
        </c:majorGridlines>
        <c:title>
          <c:tx>
            <c:rich>
              <a:bodyPr rot="0" vert="horz"/>
              <a:lstStyle/>
              <a:p>
                <a:pPr algn="ctr">
                  <a:defRPr sz="900" b="0" i="0" u="none" strike="noStrike" baseline="0">
                    <a:solidFill>
                      <a:srgbClr val="000000"/>
                    </a:solidFill>
                    <a:latin typeface="Marianne"/>
                    <a:ea typeface="Marianne"/>
                    <a:cs typeface="Marianne"/>
                  </a:defRPr>
                </a:pPr>
                <a:r>
                  <a:rPr lang="fr-FR"/>
                  <a:t>Volume en T.e.c.</a:t>
                </a:r>
              </a:p>
            </c:rich>
          </c:tx>
          <c:layout>
            <c:manualLayout>
              <c:xMode val="edge"/>
              <c:yMode val="edge"/>
              <c:x val="2.4298444175959485E-2"/>
              <c:y val="1.6722320029406643E-2"/>
            </c:manualLayout>
          </c:layout>
          <c:overlay val="0"/>
          <c:spPr>
            <a:noFill/>
          </c:spPr>
        </c:title>
        <c:numFmt formatCode="#,###" sourceLinked="0"/>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437351760"/>
        <c:crossesAt val="1"/>
        <c:crossBetween val="between"/>
        <c:majorUnit val="1500"/>
        <c:minorUnit val="750"/>
      </c:valAx>
      <c:spPr>
        <a:noFill/>
        <a:ln w="25400">
          <a:noFill/>
        </a:ln>
      </c:spPr>
    </c:plotArea>
    <c:legend>
      <c:legendPos val="r"/>
      <c:layout>
        <c:manualLayout>
          <c:xMode val="edge"/>
          <c:yMode val="edge"/>
          <c:x val="0.11464215121257991"/>
          <c:y val="0.85015122495437467"/>
          <c:w val="0.83424220120633075"/>
          <c:h val="0.14251078566039199"/>
        </c:manualLayout>
      </c:layout>
      <c:overlay val="0"/>
      <c:spPr>
        <a:noFill/>
        <a:ln w="25400">
          <a:noFill/>
        </a:ln>
      </c:spPr>
      <c:txPr>
        <a:bodyPr/>
        <a:lstStyle/>
        <a:p>
          <a:pPr>
            <a:defRPr sz="825"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5080">
      <a:noFill/>
    </a:ln>
  </c:spPr>
  <c:txPr>
    <a:bodyPr/>
    <a:lstStyle/>
    <a:p>
      <a:pPr>
        <a:defRPr sz="1000" b="0" i="0" u="none" strike="noStrike" baseline="0">
          <a:solidFill>
            <a:srgbClr val="000000"/>
          </a:solidFill>
          <a:latin typeface="Marianne"/>
          <a:ea typeface="Marianne"/>
          <a:cs typeface="Marianne"/>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53588075738024"/>
          <c:y val="0.10323455944818492"/>
          <c:w val="0.86280005969153539"/>
          <c:h val="0.68333802477588856"/>
        </c:manualLayout>
      </c:layout>
      <c:barChart>
        <c:barDir val="col"/>
        <c:grouping val="clustered"/>
        <c:varyColors val="0"/>
        <c:ser>
          <c:idx val="4"/>
          <c:order val="1"/>
          <c:tx>
            <c:strRef>
              <c:f>Evolution_abattages_poulets!$AB$12</c:f>
              <c:strCache>
                <c:ptCount val="1"/>
                <c:pt idx="0">
                  <c:v>2020</c:v>
                </c:pt>
              </c:strCache>
            </c:strRef>
          </c:tx>
          <c:spPr>
            <a:solidFill>
              <a:srgbClr val="FFC000"/>
            </a:solidFill>
          </c:spPr>
          <c:invertIfNegative val="0"/>
          <c:val>
            <c:numRef>
              <c:f>Evolution_abattages_poulets!$AB$14:$AB$25</c:f>
              <c:numCache>
                <c:formatCode>#,##0</c:formatCode>
                <c:ptCount val="12"/>
                <c:pt idx="0">
                  <c:v>3571.348</c:v>
                </c:pt>
                <c:pt idx="1">
                  <c:v>3169.5459999999998</c:v>
                </c:pt>
                <c:pt idx="2">
                  <c:v>3681.8579999999997</c:v>
                </c:pt>
                <c:pt idx="3">
                  <c:v>3710.7739999999999</c:v>
                </c:pt>
                <c:pt idx="4">
                  <c:v>3404.4</c:v>
                </c:pt>
                <c:pt idx="5">
                  <c:v>3566.17</c:v>
                </c:pt>
                <c:pt idx="6">
                  <c:v>3783.5189999999998</c:v>
                </c:pt>
                <c:pt idx="7">
                  <c:v>3571.79</c:v>
                </c:pt>
                <c:pt idx="8">
                  <c:v>3613.7069999999999</c:v>
                </c:pt>
                <c:pt idx="9">
                  <c:v>3543.1529999999998</c:v>
                </c:pt>
                <c:pt idx="10">
                  <c:v>3371.17</c:v>
                </c:pt>
                <c:pt idx="11">
                  <c:v>3293.4850000000001</c:v>
                </c:pt>
              </c:numCache>
            </c:numRef>
          </c:val>
          <c:extLst>
            <c:ext xmlns:c16="http://schemas.microsoft.com/office/drawing/2014/chart" uri="{C3380CC4-5D6E-409C-BE32-E72D297353CC}">
              <c16:uniqueId val="{00000000-B720-4E23-A365-B0C509BF382C}"/>
            </c:ext>
          </c:extLst>
        </c:ser>
        <c:ser>
          <c:idx val="1"/>
          <c:order val="2"/>
          <c:tx>
            <c:strRef>
              <c:f>Evolution_abattages_poulets!$AC$12</c:f>
              <c:strCache>
                <c:ptCount val="1"/>
                <c:pt idx="0">
                  <c:v>2021</c:v>
                </c:pt>
              </c:strCache>
            </c:strRef>
          </c:tx>
          <c:spPr>
            <a:solidFill>
              <a:srgbClr val="92D050"/>
            </a:solidFill>
          </c:spPr>
          <c:invertIfNegative val="0"/>
          <c:val>
            <c:numRef>
              <c:f>Evolution_abattages_poulets!$AC$14:$AC$25</c:f>
              <c:numCache>
                <c:formatCode>#,##0</c:formatCode>
                <c:ptCount val="12"/>
                <c:pt idx="0">
                  <c:v>3332.056</c:v>
                </c:pt>
                <c:pt idx="1">
                  <c:v>3053.0430000000001</c:v>
                </c:pt>
                <c:pt idx="2">
                  <c:v>3550.1859999999997</c:v>
                </c:pt>
                <c:pt idx="3">
                  <c:v>3757.0919999999996</c:v>
                </c:pt>
                <c:pt idx="4">
                  <c:v>3466.7069999999999</c:v>
                </c:pt>
                <c:pt idx="5">
                  <c:v>3413.4369999999999</c:v>
                </c:pt>
                <c:pt idx="6">
                  <c:v>3660.125</c:v>
                </c:pt>
                <c:pt idx="7">
                  <c:v>3722.8209999999999</c:v>
                </c:pt>
                <c:pt idx="8">
                  <c:v>3619.8130000000001</c:v>
                </c:pt>
                <c:pt idx="9">
                  <c:v>3523.4540000000002</c:v>
                </c:pt>
                <c:pt idx="10">
                  <c:v>3432.0619999999999</c:v>
                </c:pt>
                <c:pt idx="11">
                  <c:v>3286.0719999999997</c:v>
                </c:pt>
              </c:numCache>
            </c:numRef>
          </c:val>
          <c:extLst>
            <c:ext xmlns:c16="http://schemas.microsoft.com/office/drawing/2014/chart" uri="{C3380CC4-5D6E-409C-BE32-E72D297353CC}">
              <c16:uniqueId val="{00000001-B720-4E23-A365-B0C509BF382C}"/>
            </c:ext>
          </c:extLst>
        </c:ser>
        <c:ser>
          <c:idx val="2"/>
          <c:order val="3"/>
          <c:tx>
            <c:strRef>
              <c:f>Evolution_abattages_poulets!$AD$12</c:f>
              <c:strCache>
                <c:ptCount val="1"/>
                <c:pt idx="0">
                  <c:v>2022</c:v>
                </c:pt>
              </c:strCache>
            </c:strRef>
          </c:tx>
          <c:spPr>
            <a:solidFill>
              <a:srgbClr val="0070C0"/>
            </a:solidFill>
          </c:spPr>
          <c:invertIfNegative val="0"/>
          <c:val>
            <c:numRef>
              <c:f>Evolution_abattages_poulets!$AD$14:$AD$25</c:f>
              <c:numCache>
                <c:formatCode>#,##0</c:formatCode>
                <c:ptCount val="12"/>
                <c:pt idx="0">
                  <c:v>3355.4470000000001</c:v>
                </c:pt>
                <c:pt idx="1">
                  <c:v>3995.4389999999999</c:v>
                </c:pt>
                <c:pt idx="2">
                  <c:v>3736.3890000000001</c:v>
                </c:pt>
                <c:pt idx="3">
                  <c:v>2899.1090000000004</c:v>
                </c:pt>
                <c:pt idx="4">
                  <c:v>2963.5709999999999</c:v>
                </c:pt>
                <c:pt idx="5">
                  <c:v>3004.4850000000001</c:v>
                </c:pt>
                <c:pt idx="6">
                  <c:v>3499.5430000000001</c:v>
                </c:pt>
                <c:pt idx="7">
                  <c:v>3737.846</c:v>
                </c:pt>
                <c:pt idx="8">
                  <c:v>3543.5340000000001</c:v>
                </c:pt>
                <c:pt idx="9">
                  <c:v>3567.5309999999999</c:v>
                </c:pt>
                <c:pt idx="10">
                  <c:v>3571.431</c:v>
                </c:pt>
                <c:pt idx="11">
                  <c:v>3441.8820000000001</c:v>
                </c:pt>
              </c:numCache>
            </c:numRef>
          </c:val>
          <c:extLst>
            <c:ext xmlns:c16="http://schemas.microsoft.com/office/drawing/2014/chart" uri="{C3380CC4-5D6E-409C-BE32-E72D297353CC}">
              <c16:uniqueId val="{00000002-B720-4E23-A365-B0C509BF382C}"/>
            </c:ext>
          </c:extLst>
        </c:ser>
        <c:ser>
          <c:idx val="3"/>
          <c:order val="4"/>
          <c:tx>
            <c:strRef>
              <c:f>Evolution_abattages_poulets!$AF$12</c:f>
              <c:strCache>
                <c:ptCount val="1"/>
                <c:pt idx="0">
                  <c:v>2024</c:v>
                </c:pt>
              </c:strCache>
            </c:strRef>
          </c:tx>
          <c:spPr>
            <a:solidFill>
              <a:schemeClr val="accent2">
                <a:lumMod val="75000"/>
              </a:schemeClr>
            </a:solidFill>
          </c:spPr>
          <c:invertIfNegative val="0"/>
          <c:val>
            <c:numRef>
              <c:f>Evolution_abattages_poulets!$AF$14:$AF$25</c:f>
              <c:numCache>
                <c:formatCode>#,##0</c:formatCode>
                <c:ptCount val="12"/>
                <c:pt idx="0">
                  <c:v>4003.4540000000002</c:v>
                </c:pt>
                <c:pt idx="1">
                  <c:v>3629.4929999999999</c:v>
                </c:pt>
                <c:pt idx="2">
                  <c:v>4417.7190000000001</c:v>
                </c:pt>
                <c:pt idx="3">
                  <c:v>3992.4479999999999</c:v>
                </c:pt>
              </c:numCache>
            </c:numRef>
          </c:val>
          <c:extLst>
            <c:ext xmlns:c16="http://schemas.microsoft.com/office/drawing/2014/chart" uri="{C3380CC4-5D6E-409C-BE32-E72D297353CC}">
              <c16:uniqueId val="{00000003-B720-4E23-A365-B0C509BF382C}"/>
            </c:ext>
          </c:extLst>
        </c:ser>
        <c:dLbls>
          <c:showLegendKey val="0"/>
          <c:showVal val="0"/>
          <c:showCatName val="0"/>
          <c:showSerName val="0"/>
          <c:showPercent val="0"/>
          <c:showBubbleSize val="0"/>
        </c:dLbls>
        <c:gapWidth val="150"/>
        <c:axId val="437358000"/>
        <c:axId val="1"/>
      </c:barChart>
      <c:lineChart>
        <c:grouping val="standard"/>
        <c:varyColors val="0"/>
        <c:ser>
          <c:idx val="0"/>
          <c:order val="0"/>
          <c:tx>
            <c:strRef>
              <c:f>Evolution_abattages_poulets!$V$12</c:f>
              <c:strCache>
                <c:ptCount val="1"/>
                <c:pt idx="0">
                  <c:v>Moyenne 2015-2019</c:v>
                </c:pt>
              </c:strCache>
            </c:strRef>
          </c:tx>
          <c:spPr>
            <a:ln>
              <a:solidFill>
                <a:srgbClr val="C00000"/>
              </a:solidFill>
              <a:prstDash val="sysDash"/>
            </a:ln>
          </c:spPr>
          <c:marker>
            <c:symbol val="none"/>
          </c:marker>
          <c:cat>
            <c:strRef>
              <c:f>Evolution_abattages_poulets!$U$14:$U$25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Evolution_abattages_poulets!$V$14:$V$25</c:f>
              <c:numCache>
                <c:formatCode>#,##0</c:formatCode>
                <c:ptCount val="12"/>
                <c:pt idx="0">
                  <c:v>3280.06</c:v>
                </c:pt>
                <c:pt idx="1">
                  <c:v>3046.404</c:v>
                </c:pt>
                <c:pt idx="2">
                  <c:v>3305.2898</c:v>
                </c:pt>
                <c:pt idx="3">
                  <c:v>3233.0720000000001</c:v>
                </c:pt>
                <c:pt idx="4">
                  <c:v>3397.3933999999999</c:v>
                </c:pt>
                <c:pt idx="5">
                  <c:v>3303.6781999999998</c:v>
                </c:pt>
                <c:pt idx="6">
                  <c:v>3498.2921999999999</c:v>
                </c:pt>
                <c:pt idx="7">
                  <c:v>3518.5461999999998</c:v>
                </c:pt>
                <c:pt idx="8">
                  <c:v>3203.7920000000004</c:v>
                </c:pt>
                <c:pt idx="9">
                  <c:v>3296.3366000000001</c:v>
                </c:pt>
                <c:pt idx="10">
                  <c:v>3098.6651999999999</c:v>
                </c:pt>
                <c:pt idx="11">
                  <c:v>2905.8383999999996</c:v>
                </c:pt>
              </c:numCache>
            </c:numRef>
          </c:val>
          <c:smooth val="0"/>
          <c:extLst>
            <c:ext xmlns:c16="http://schemas.microsoft.com/office/drawing/2014/chart" uri="{C3380CC4-5D6E-409C-BE32-E72D297353CC}">
              <c16:uniqueId val="{00000004-B720-4E23-A365-B0C509BF382C}"/>
            </c:ext>
          </c:extLst>
        </c:ser>
        <c:dLbls>
          <c:showLegendKey val="0"/>
          <c:showVal val="0"/>
          <c:showCatName val="0"/>
          <c:showSerName val="0"/>
          <c:showPercent val="0"/>
          <c:showBubbleSize val="0"/>
        </c:dLbls>
        <c:marker val="1"/>
        <c:smooth val="0"/>
        <c:axId val="437358000"/>
        <c:axId val="1"/>
      </c:lineChart>
      <c:catAx>
        <c:axId val="437358000"/>
        <c:scaling>
          <c:orientation val="minMax"/>
        </c:scaling>
        <c:delete val="0"/>
        <c:axPos val="b"/>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4500"/>
          <c:min val="0"/>
        </c:scaling>
        <c:delete val="0"/>
        <c:axPos val="l"/>
        <c:majorGridlines>
          <c:spPr>
            <a:ln w="12700">
              <a:solidFill>
                <a:srgbClr val="999999"/>
              </a:solidFill>
              <a:prstDash val="sysDash"/>
            </a:ln>
          </c:spPr>
        </c:majorGridlines>
        <c:title>
          <c:tx>
            <c:rich>
              <a:bodyPr rot="0" vert="horz"/>
              <a:lstStyle/>
              <a:p>
                <a:pPr algn="ctr">
                  <a:defRPr sz="1000" b="0" i="0" u="none" strike="noStrike" baseline="0">
                    <a:solidFill>
                      <a:srgbClr val="000000"/>
                    </a:solidFill>
                    <a:latin typeface="Marianne"/>
                    <a:ea typeface="Marianne"/>
                    <a:cs typeface="Marianne"/>
                  </a:defRPr>
                </a:pPr>
                <a:r>
                  <a:rPr lang="fr-FR"/>
                  <a:t>Volume en T.e.c.</a:t>
                </a:r>
              </a:p>
            </c:rich>
          </c:tx>
          <c:layout>
            <c:manualLayout>
              <c:xMode val="edge"/>
              <c:yMode val="edge"/>
              <c:x val="2.8985507246376812E-2"/>
              <c:y val="2.3808436988854653E-2"/>
            </c:manualLayout>
          </c:layout>
          <c:overlay val="0"/>
        </c:title>
        <c:numFmt formatCode="#,###" sourceLinked="0"/>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437358000"/>
        <c:crossesAt val="1"/>
        <c:crossBetween val="between"/>
        <c:majorUnit val="1500"/>
        <c:minorUnit val="750"/>
      </c:valAx>
      <c:spPr>
        <a:noFill/>
        <a:ln w="25400">
          <a:noFill/>
        </a:ln>
      </c:spPr>
    </c:plotArea>
    <c:legend>
      <c:legendPos val="r"/>
      <c:layout>
        <c:manualLayout>
          <c:xMode val="edge"/>
          <c:yMode val="edge"/>
          <c:x val="7.0236220472440949E-2"/>
          <c:y val="0.86234622846057296"/>
          <c:w val="0.87795345815886727"/>
          <c:h val="0.13043884007252715"/>
        </c:manualLayout>
      </c:layout>
      <c:overlay val="0"/>
      <c:spPr>
        <a:noFill/>
        <a:ln w="25400">
          <a:noFill/>
        </a:ln>
      </c:spPr>
      <c:txPr>
        <a:bodyPr/>
        <a:lstStyle/>
        <a:p>
          <a:pPr>
            <a:defRPr sz="825"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5080">
      <a:noFill/>
    </a:ln>
  </c:spPr>
  <c:txPr>
    <a:bodyPr/>
    <a:lstStyle/>
    <a:p>
      <a:pPr>
        <a:defRPr sz="1000" b="0" i="0" u="none" strike="noStrike" baseline="0">
          <a:solidFill>
            <a:srgbClr val="000000"/>
          </a:solidFill>
          <a:latin typeface="Marianne"/>
          <a:ea typeface="Marianne"/>
          <a:cs typeface="Marianne"/>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IPAMPA_aliment_volaille!$B$12</c:f>
              <c:strCache>
                <c:ptCount val="1"/>
                <c:pt idx="0">
                  <c:v>2020</c:v>
                </c:pt>
              </c:strCache>
            </c:strRef>
          </c:tx>
          <c:spPr>
            <a:ln w="25400">
              <a:solidFill>
                <a:srgbClr val="991A00"/>
              </a:solidFill>
              <a:prstDash val="sysDash"/>
            </a:ln>
          </c:spPr>
          <c:marker>
            <c:symbol val="none"/>
          </c:marker>
          <c:cat>
            <c:strRef>
              <c:f>[1]IMPAMPA_aliment_porc!$A$13:$A$24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IPAMPA_aliment_volaille!$B$13:$B$24</c:f>
              <c:numCache>
                <c:formatCode>#,##0.00</c:formatCode>
                <c:ptCount val="12"/>
                <c:pt idx="0">
                  <c:v>98.4</c:v>
                </c:pt>
                <c:pt idx="1">
                  <c:v>99.1</c:v>
                </c:pt>
                <c:pt idx="2">
                  <c:v>99.5</c:v>
                </c:pt>
                <c:pt idx="3">
                  <c:v>100</c:v>
                </c:pt>
                <c:pt idx="4">
                  <c:v>100.1</c:v>
                </c:pt>
                <c:pt idx="5">
                  <c:v>100.2</c:v>
                </c:pt>
                <c:pt idx="6">
                  <c:v>100</c:v>
                </c:pt>
                <c:pt idx="7">
                  <c:v>99.7</c:v>
                </c:pt>
                <c:pt idx="8">
                  <c:v>99.8</c:v>
                </c:pt>
                <c:pt idx="9">
                  <c:v>100.1</c:v>
                </c:pt>
                <c:pt idx="10">
                  <c:v>101.1</c:v>
                </c:pt>
                <c:pt idx="11">
                  <c:v>101.8</c:v>
                </c:pt>
              </c:numCache>
            </c:numRef>
          </c:val>
          <c:smooth val="0"/>
          <c:extLst>
            <c:ext xmlns:c16="http://schemas.microsoft.com/office/drawing/2014/chart" uri="{C3380CC4-5D6E-409C-BE32-E72D297353CC}">
              <c16:uniqueId val="{00000000-9459-44D2-90F6-E8343E14EB16}"/>
            </c:ext>
          </c:extLst>
        </c:ser>
        <c:ser>
          <c:idx val="1"/>
          <c:order val="1"/>
          <c:tx>
            <c:strRef>
              <c:f>IPAMPA_aliment_volaille!$C$12</c:f>
              <c:strCache>
                <c:ptCount val="1"/>
                <c:pt idx="0">
                  <c:v>2021</c:v>
                </c:pt>
              </c:strCache>
            </c:strRef>
          </c:tx>
          <c:spPr>
            <a:ln w="25400">
              <a:solidFill>
                <a:schemeClr val="accent1"/>
              </a:solidFill>
              <a:prstDash val="solid"/>
            </a:ln>
          </c:spPr>
          <c:marker>
            <c:symbol val="none"/>
          </c:marker>
          <c:cat>
            <c:strRef>
              <c:f>[1]IMPAMPA_aliment_porc!$A$13:$A$24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IPAMPA_aliment_volaille!$C$13:$C$24</c:f>
              <c:numCache>
                <c:formatCode>0.00"   "</c:formatCode>
                <c:ptCount val="12"/>
                <c:pt idx="0">
                  <c:v>102.9</c:v>
                </c:pt>
                <c:pt idx="1">
                  <c:v>104.7</c:v>
                </c:pt>
                <c:pt idx="2">
                  <c:v>105.9</c:v>
                </c:pt>
                <c:pt idx="3">
                  <c:v>107.4</c:v>
                </c:pt>
                <c:pt idx="4">
                  <c:v>108.6</c:v>
                </c:pt>
                <c:pt idx="5">
                  <c:v>110.1</c:v>
                </c:pt>
                <c:pt idx="6">
                  <c:v>111.1</c:v>
                </c:pt>
                <c:pt idx="7">
                  <c:v>111.7</c:v>
                </c:pt>
                <c:pt idx="8">
                  <c:v>111.9</c:v>
                </c:pt>
                <c:pt idx="9">
                  <c:v>113.4</c:v>
                </c:pt>
                <c:pt idx="10">
                  <c:v>116</c:v>
                </c:pt>
                <c:pt idx="11">
                  <c:v>117.5</c:v>
                </c:pt>
              </c:numCache>
            </c:numRef>
          </c:val>
          <c:smooth val="0"/>
          <c:extLst>
            <c:ext xmlns:c16="http://schemas.microsoft.com/office/drawing/2014/chart" uri="{C3380CC4-5D6E-409C-BE32-E72D297353CC}">
              <c16:uniqueId val="{00000001-9459-44D2-90F6-E8343E14EB16}"/>
            </c:ext>
          </c:extLst>
        </c:ser>
        <c:ser>
          <c:idx val="4"/>
          <c:order val="2"/>
          <c:tx>
            <c:strRef>
              <c:f>IPAMPA_aliment_volaille!$D$12</c:f>
              <c:strCache>
                <c:ptCount val="1"/>
                <c:pt idx="0">
                  <c:v>2022</c:v>
                </c:pt>
              </c:strCache>
            </c:strRef>
          </c:tx>
          <c:spPr>
            <a:ln>
              <a:solidFill>
                <a:schemeClr val="accent2"/>
              </a:solidFill>
            </a:ln>
          </c:spPr>
          <c:marker>
            <c:symbol val="none"/>
          </c:marker>
          <c:cat>
            <c:strRef>
              <c:f>[1]IMPAMPA_aliment_porc!$A$13:$A$24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IPAMPA_aliment_volaille!$D$13:$D$24</c:f>
              <c:numCache>
                <c:formatCode>0.00"   "</c:formatCode>
                <c:ptCount val="12"/>
                <c:pt idx="0">
                  <c:v>119.7</c:v>
                </c:pt>
                <c:pt idx="1">
                  <c:v>120.6</c:v>
                </c:pt>
                <c:pt idx="2">
                  <c:v>122</c:v>
                </c:pt>
                <c:pt idx="3">
                  <c:v>130.30000000000001</c:v>
                </c:pt>
                <c:pt idx="4">
                  <c:v>135.69999999999999</c:v>
                </c:pt>
                <c:pt idx="5">
                  <c:v>137.80000000000001</c:v>
                </c:pt>
                <c:pt idx="6">
                  <c:v>143.6</c:v>
                </c:pt>
                <c:pt idx="7">
                  <c:v>144.69999999999999</c:v>
                </c:pt>
                <c:pt idx="8">
                  <c:v>145.69999999999999</c:v>
                </c:pt>
                <c:pt idx="9">
                  <c:v>145.80000000000001</c:v>
                </c:pt>
                <c:pt idx="10">
                  <c:v>146.19999999999999</c:v>
                </c:pt>
                <c:pt idx="11">
                  <c:v>146</c:v>
                </c:pt>
              </c:numCache>
            </c:numRef>
          </c:val>
          <c:smooth val="0"/>
          <c:extLst>
            <c:ext xmlns:c16="http://schemas.microsoft.com/office/drawing/2014/chart" uri="{C3380CC4-5D6E-409C-BE32-E72D297353CC}">
              <c16:uniqueId val="{00000002-9459-44D2-90F6-E8343E14EB16}"/>
            </c:ext>
          </c:extLst>
        </c:ser>
        <c:ser>
          <c:idx val="3"/>
          <c:order val="3"/>
          <c:tx>
            <c:strRef>
              <c:f>IPAMPA_aliment_volaille!$F$12</c:f>
              <c:strCache>
                <c:ptCount val="1"/>
                <c:pt idx="0">
                  <c:v>2024</c:v>
                </c:pt>
              </c:strCache>
            </c:strRef>
          </c:tx>
          <c:spPr>
            <a:ln w="25400">
              <a:solidFill>
                <a:srgbClr val="00B050"/>
              </a:solidFill>
            </a:ln>
          </c:spPr>
          <c:marker>
            <c:symbol val="none"/>
          </c:marker>
          <c:cat>
            <c:strRef>
              <c:f>[1]IMPAMPA_aliment_porc!$A$13:$A$24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IPAMPA_aliment_volaille!$F$13:$F$24</c:f>
              <c:numCache>
                <c:formatCode>0.00"   "</c:formatCode>
                <c:ptCount val="12"/>
                <c:pt idx="0">
                  <c:v>129.5</c:v>
                </c:pt>
                <c:pt idx="1">
                  <c:v>128.5</c:v>
                </c:pt>
                <c:pt idx="2">
                  <c:v>127.5</c:v>
                </c:pt>
                <c:pt idx="3">
                  <c:v>125.7</c:v>
                </c:pt>
              </c:numCache>
            </c:numRef>
          </c:val>
          <c:smooth val="0"/>
          <c:extLst>
            <c:ext xmlns:c16="http://schemas.microsoft.com/office/drawing/2014/chart" uri="{C3380CC4-5D6E-409C-BE32-E72D297353CC}">
              <c16:uniqueId val="{00000003-9459-44D2-90F6-E8343E14EB16}"/>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3849759105660426"/>
          <c:h val="0.15920150199594887"/>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538843</xdr:colOff>
      <xdr:row>5</xdr:row>
      <xdr:rowOff>9525</xdr:rowOff>
    </xdr:to>
    <xdr:sp macro="" textlink="">
      <xdr:nvSpPr>
        <xdr:cNvPr id="2" name="Images 1"/>
        <xdr:cNvSpPr>
          <a:spLocks noChangeArrowheads="1"/>
        </xdr:cNvSpPr>
      </xdr:nvSpPr>
      <xdr:spPr bwMode="auto">
        <a:xfrm>
          <a:off x="0" y="0"/>
          <a:ext cx="11968843" cy="84772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666750</xdr:colOff>
      <xdr:row>10</xdr:row>
      <xdr:rowOff>118110</xdr:rowOff>
    </xdr:from>
    <xdr:to>
      <xdr:col>19</xdr:col>
      <xdr:colOff>308610</xdr:colOff>
      <xdr:row>32</xdr:row>
      <xdr:rowOff>22860</xdr:rowOff>
    </xdr:to>
    <xdr:graphicFrame macro="">
      <xdr:nvGraphicFramePr>
        <xdr:cNvPr id="114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17</xdr:col>
      <xdr:colOff>609597</xdr:colOff>
      <xdr:row>5</xdr:row>
      <xdr:rowOff>179073</xdr:rowOff>
    </xdr:to>
    <xdr:sp macro="" textlink="" fLocksText="0">
      <xdr:nvSpPr>
        <xdr:cNvPr id="4" name="Images 1"/>
        <xdr:cNvSpPr>
          <a:spLocks noChangeArrowheads="1"/>
        </xdr:cNvSpPr>
      </xdr:nvSpPr>
      <xdr:spPr bwMode="auto">
        <a:xfrm>
          <a:off x="0" y="0"/>
          <a:ext cx="12553950" cy="118110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endParaRPr lang="fr-FR" sz="1200" b="0" i="0" u="none" strike="noStrike" baseline="0">
            <a:solidFill>
              <a:srgbClr val="000000"/>
            </a:solidFill>
            <a:latin typeface="Times New Roman"/>
            <a:cs typeface="Times New Roman"/>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0.00596</cdr:x>
      <cdr:y>0.92653</cdr:y>
    </cdr:from>
    <cdr:to>
      <cdr:x>0.83101</cdr:x>
      <cdr:y>0.98024</cdr:y>
    </cdr:to>
    <cdr:sp macro="" textlink="">
      <cdr:nvSpPr>
        <cdr:cNvPr id="2" name="ZoneTexte 1"/>
        <cdr:cNvSpPr txBox="1"/>
      </cdr:nvSpPr>
      <cdr:spPr>
        <a:xfrm xmlns:a="http://schemas.openxmlformats.org/drawingml/2006/main">
          <a:off x="32210" y="3590926"/>
          <a:ext cx="4455826" cy="2082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latin typeface="Marianne" panose="02000000000000000000" pitchFamily="50" charset="0"/>
            </a:rPr>
            <a:t>Source : Agreste – Enquête auprès des abattoirs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13</xdr:col>
      <xdr:colOff>480060</xdr:colOff>
      <xdr:row>10</xdr:row>
      <xdr:rowOff>28575</xdr:rowOff>
    </xdr:from>
    <xdr:to>
      <xdr:col>19</xdr:col>
      <xdr:colOff>264795</xdr:colOff>
      <xdr:row>31</xdr:row>
      <xdr:rowOff>198120</xdr:rowOff>
    </xdr:to>
    <xdr:graphicFrame macro="">
      <xdr:nvGraphicFramePr>
        <xdr:cNvPr id="21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17</xdr:col>
      <xdr:colOff>552447</xdr:colOff>
      <xdr:row>5</xdr:row>
      <xdr:rowOff>179073</xdr:rowOff>
    </xdr:to>
    <xdr:sp macro="" textlink="" fLocksText="0">
      <xdr:nvSpPr>
        <xdr:cNvPr id="3074" name="Images 1"/>
        <xdr:cNvSpPr>
          <a:spLocks noChangeArrowheads="1"/>
        </xdr:cNvSpPr>
      </xdr:nvSpPr>
      <xdr:spPr bwMode="auto">
        <a:xfrm>
          <a:off x="0" y="0"/>
          <a:ext cx="12553950" cy="118110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endParaRPr lang="fr-FR" sz="1200" b="0" i="0" u="none" strike="noStrike" baseline="0">
            <a:solidFill>
              <a:srgbClr val="000000"/>
            </a:solidFill>
            <a:latin typeface="Times New Roman"/>
            <a:cs typeface="Times New Roman"/>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0.01962</cdr:x>
      <cdr:y>0.93551</cdr:y>
    </cdr:from>
    <cdr:to>
      <cdr:x>0.92622</cdr:x>
      <cdr:y>0.98792</cdr:y>
    </cdr:to>
    <cdr:sp macro="" textlink="">
      <cdr:nvSpPr>
        <cdr:cNvPr id="2" name="ZoneTexte 1"/>
        <cdr:cNvSpPr txBox="1"/>
      </cdr:nvSpPr>
      <cdr:spPr>
        <a:xfrm xmlns:a="http://schemas.openxmlformats.org/drawingml/2006/main">
          <a:off x="104775" y="3686175"/>
          <a:ext cx="516255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FR" sz="900">
              <a:effectLst/>
              <a:latin typeface="Marianne" panose="02000000000000000000" pitchFamily="50" charset="0"/>
              <a:ea typeface="+mn-ea"/>
              <a:cs typeface="+mn-cs"/>
            </a:rPr>
            <a:t>Source : Agreste – Enquête auprès des abattoirs</a:t>
          </a:r>
          <a:endParaRPr lang="fr-FR" sz="900">
            <a:effectLst/>
            <a:latin typeface="Marianne" panose="02000000000000000000" pitchFamily="50"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9072</xdr:colOff>
      <xdr:row>4</xdr:row>
      <xdr:rowOff>141243</xdr:rowOff>
    </xdr:to>
    <xdr:sp macro="" textlink="">
      <xdr:nvSpPr>
        <xdr:cNvPr id="2" name="Images 1"/>
        <xdr:cNvSpPr>
          <a:spLocks noChangeArrowheads="1"/>
        </xdr:cNvSpPr>
      </xdr:nvSpPr>
      <xdr:spPr bwMode="auto">
        <a:xfrm>
          <a:off x="0" y="0"/>
          <a:ext cx="11439072" cy="81751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7</xdr:col>
      <xdr:colOff>91440</xdr:colOff>
      <xdr:row>13</xdr:row>
      <xdr:rowOff>38100</xdr:rowOff>
    </xdr:from>
    <xdr:to>
      <xdr:col>14</xdr:col>
      <xdr:colOff>38190</xdr:colOff>
      <xdr:row>35</xdr:row>
      <xdr:rowOff>24040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pace%20de%20travail\conjoncture\animaux\janvier2024\ipampa_050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MPA_aliment_ovins_caprins"/>
      <sheetName val="IMPAMPA_aliment_porc"/>
      <sheetName val="ipampa_aliment_bovins"/>
      <sheetName val="donnees ipampa"/>
      <sheetName val="ipampa_aliment_veaux"/>
      <sheetName val="ipampa_aliment_volaille"/>
    </sheetNames>
    <sheetDataSet>
      <sheetData sheetId="0"/>
      <sheetData sheetId="1">
        <row r="13">
          <cell r="A13" t="str">
            <v>janv</v>
          </cell>
        </row>
        <row r="14">
          <cell r="A14" t="str">
            <v>fév</v>
          </cell>
        </row>
        <row r="15">
          <cell r="A15" t="str">
            <v>mars</v>
          </cell>
        </row>
        <row r="16">
          <cell r="A16" t="str">
            <v>avril</v>
          </cell>
        </row>
        <row r="17">
          <cell r="A17" t="str">
            <v>mai</v>
          </cell>
        </row>
        <row r="18">
          <cell r="A18" t="str">
            <v>juin</v>
          </cell>
        </row>
        <row r="19">
          <cell r="A19" t="str">
            <v>juillet</v>
          </cell>
        </row>
        <row r="20">
          <cell r="A20" t="str">
            <v>août</v>
          </cell>
        </row>
        <row r="21">
          <cell r="A21" t="str">
            <v>sept</v>
          </cell>
        </row>
        <row r="22">
          <cell r="A22" t="str">
            <v>oct</v>
          </cell>
        </row>
        <row r="23">
          <cell r="A23" t="str">
            <v>nov</v>
          </cell>
        </row>
        <row r="24">
          <cell r="A24" t="str">
            <v>déc</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22"/>
  <sheetViews>
    <sheetView tabSelected="1" zoomScale="105" zoomScaleNormal="105" workbookViewId="0">
      <selection activeCell="A20" sqref="A20:K20"/>
    </sheetView>
  </sheetViews>
  <sheetFormatPr baseColWidth="10" defaultColWidth="11.42578125" defaultRowHeight="12.75"/>
  <cols>
    <col min="1" max="10" width="11.42578125" style="102"/>
    <col min="11" max="11" width="39.5703125" style="102" customWidth="1"/>
    <col min="12" max="16384" width="11.42578125" style="102"/>
  </cols>
  <sheetData>
    <row r="6" spans="1:11">
      <c r="A6" s="112"/>
      <c r="B6" s="112"/>
      <c r="C6" s="112"/>
      <c r="D6" s="112"/>
      <c r="E6" s="112"/>
      <c r="F6" s="112"/>
      <c r="G6" s="112"/>
      <c r="H6" s="112"/>
      <c r="I6" s="112"/>
      <c r="J6" s="112"/>
      <c r="K6" s="112"/>
    </row>
    <row r="9" spans="1:11" s="104" customFormat="1" ht="15.75">
      <c r="A9" s="114" t="s">
        <v>21</v>
      </c>
      <c r="B9" s="114"/>
      <c r="C9" s="114"/>
      <c r="D9" s="114"/>
      <c r="E9" s="103"/>
      <c r="F9" s="103"/>
      <c r="G9" s="103"/>
      <c r="H9" s="103"/>
      <c r="I9" s="103"/>
      <c r="J9" s="103"/>
      <c r="K9" s="103"/>
    </row>
    <row r="10" spans="1:11" s="104" customFormat="1" ht="37.9" customHeight="1">
      <c r="A10" s="115" t="s">
        <v>40</v>
      </c>
      <c r="B10" s="115"/>
      <c r="C10" s="115"/>
      <c r="D10" s="115"/>
      <c r="E10" s="115"/>
      <c r="F10" s="115"/>
      <c r="G10" s="115"/>
      <c r="H10" s="115"/>
      <c r="I10" s="115"/>
      <c r="J10" s="115"/>
      <c r="K10" s="115"/>
    </row>
    <row r="11" spans="1:11" s="104" customFormat="1" ht="34.9" customHeight="1">
      <c r="A11" s="111" t="s">
        <v>41</v>
      </c>
      <c r="B11" s="111"/>
      <c r="C11" s="111"/>
      <c r="D11" s="111"/>
      <c r="E11" s="111"/>
      <c r="F11" s="111"/>
      <c r="G11" s="111"/>
      <c r="H11" s="111"/>
      <c r="I11" s="111"/>
      <c r="J11" s="111"/>
      <c r="K11" s="111"/>
    </row>
    <row r="12" spans="1:11" s="104" customFormat="1" ht="15.75">
      <c r="A12" s="103"/>
      <c r="B12" s="103"/>
      <c r="C12" s="103"/>
      <c r="D12" s="103"/>
      <c r="E12" s="103"/>
      <c r="F12" s="103"/>
      <c r="G12" s="103"/>
      <c r="H12" s="103"/>
      <c r="I12" s="103"/>
      <c r="J12" s="103"/>
      <c r="K12" s="103"/>
    </row>
    <row r="13" spans="1:11" s="104" customFormat="1" ht="15.75">
      <c r="A13" s="114" t="s">
        <v>22</v>
      </c>
      <c r="B13" s="114"/>
      <c r="C13" s="114"/>
      <c r="D13" s="103"/>
      <c r="E13" s="103"/>
      <c r="F13" s="103"/>
      <c r="G13" s="103"/>
      <c r="H13" s="103"/>
      <c r="I13" s="103"/>
      <c r="J13" s="103"/>
      <c r="K13" s="103"/>
    </row>
    <row r="14" spans="1:11" s="104" customFormat="1" ht="15.75">
      <c r="A14" s="113" t="s">
        <v>23</v>
      </c>
      <c r="B14" s="113"/>
      <c r="C14" s="113"/>
      <c r="D14" s="113"/>
      <c r="E14" s="113"/>
      <c r="F14" s="113"/>
      <c r="G14" s="113"/>
      <c r="H14" s="113"/>
      <c r="I14" s="113"/>
      <c r="J14" s="113"/>
      <c r="K14" s="113"/>
    </row>
    <row r="15" spans="1:11" s="104" customFormat="1" ht="15.75">
      <c r="A15" s="113" t="s">
        <v>24</v>
      </c>
      <c r="B15" s="113"/>
      <c r="C15" s="113"/>
      <c r="D15" s="113"/>
      <c r="E15" s="113"/>
      <c r="F15" s="113"/>
      <c r="G15" s="113"/>
      <c r="H15" s="113"/>
      <c r="I15" s="113"/>
      <c r="J15" s="113"/>
      <c r="K15" s="113"/>
    </row>
    <row r="16" spans="1:11" s="105" customFormat="1" ht="17.45" customHeight="1">
      <c r="A16" s="113"/>
      <c r="B16" s="113"/>
      <c r="C16" s="113"/>
      <c r="D16" s="113"/>
      <c r="E16" s="113"/>
      <c r="F16" s="113"/>
      <c r="G16" s="113"/>
      <c r="H16" s="113"/>
      <c r="I16" s="113"/>
      <c r="J16" s="113"/>
      <c r="K16" s="113"/>
    </row>
    <row r="17" spans="1:11" s="104" customFormat="1" ht="32.450000000000003" customHeight="1">
      <c r="A17" s="111" t="s">
        <v>42</v>
      </c>
      <c r="B17" s="111"/>
      <c r="C17" s="111"/>
      <c r="D17" s="111"/>
      <c r="E17" s="111"/>
      <c r="F17" s="111"/>
      <c r="G17" s="111"/>
      <c r="H17" s="111"/>
      <c r="I17" s="111"/>
      <c r="J17" s="111"/>
      <c r="K17" s="111"/>
    </row>
    <row r="19" spans="1:11" ht="15.75">
      <c r="A19" s="114" t="s">
        <v>39</v>
      </c>
      <c r="B19" s="114"/>
      <c r="C19" s="114"/>
      <c r="D19" s="114"/>
      <c r="E19" s="106"/>
      <c r="F19" s="106"/>
      <c r="G19" s="106"/>
      <c r="H19" s="106"/>
      <c r="I19" s="106"/>
      <c r="J19" s="106"/>
      <c r="K19" s="106"/>
    </row>
    <row r="20" spans="1:11" s="104" customFormat="1" ht="17.25" customHeight="1">
      <c r="A20" s="111" t="s">
        <v>44</v>
      </c>
      <c r="B20" s="111"/>
      <c r="C20" s="111"/>
      <c r="D20" s="111"/>
      <c r="E20" s="111"/>
      <c r="F20" s="111"/>
      <c r="G20" s="111"/>
      <c r="H20" s="111"/>
      <c r="I20" s="111"/>
      <c r="J20" s="111"/>
      <c r="K20" s="111"/>
    </row>
    <row r="21" spans="1:11" s="104" customFormat="1" ht="17.25" customHeight="1">
      <c r="A21" s="111" t="s">
        <v>45</v>
      </c>
      <c r="B21" s="111"/>
      <c r="C21" s="111"/>
      <c r="D21" s="111"/>
      <c r="E21" s="111"/>
      <c r="F21" s="111"/>
      <c r="G21" s="111"/>
      <c r="H21" s="111"/>
      <c r="I21" s="111"/>
      <c r="J21" s="111"/>
      <c r="K21" s="111"/>
    </row>
    <row r="22" spans="1:11" s="104" customFormat="1" ht="17.25" customHeight="1">
      <c r="A22" s="111" t="s">
        <v>43</v>
      </c>
      <c r="B22" s="111"/>
      <c r="C22" s="111"/>
      <c r="D22" s="111"/>
      <c r="E22" s="111"/>
      <c r="F22" s="111"/>
      <c r="G22" s="111"/>
      <c r="H22" s="111"/>
      <c r="I22" s="111"/>
      <c r="J22" s="111"/>
      <c r="K22" s="111"/>
    </row>
  </sheetData>
  <sheetProtection selectLockedCells="1" selectUnlockedCells="1"/>
  <mergeCells count="13">
    <mergeCell ref="A22:K22"/>
    <mergeCell ref="A6:K6"/>
    <mergeCell ref="A15:K15"/>
    <mergeCell ref="A14:K14"/>
    <mergeCell ref="A16:K16"/>
    <mergeCell ref="A17:K17"/>
    <mergeCell ref="A19:D19"/>
    <mergeCell ref="A20:K20"/>
    <mergeCell ref="A9:D9"/>
    <mergeCell ref="A10:K10"/>
    <mergeCell ref="A11:K11"/>
    <mergeCell ref="A13:C13"/>
    <mergeCell ref="A21:K21"/>
  </mergeCells>
  <hyperlinks>
    <hyperlink ref="A22:K22" location="IPAMPA_aliment_volaille!A1" display="IPAMPA_aliment_volaille"/>
    <hyperlink ref="A21:K21" location="Evolution_abattages_poulets!A1" display="Evolution_abattages_poulets"/>
    <hyperlink ref="A20:K20" location="Evolution_abattages_canards_gra!A1" display="Evolution_abattages_canards_gra"/>
  </hyperlink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50"/>
  <sheetViews>
    <sheetView showGridLines="0" topLeftCell="A7" zoomScaleNormal="100" workbookViewId="0">
      <selection activeCell="O9" sqref="O9:S9"/>
    </sheetView>
  </sheetViews>
  <sheetFormatPr baseColWidth="10" defaultColWidth="11" defaultRowHeight="12.75"/>
  <cols>
    <col min="1" max="1" width="18.7109375" customWidth="1"/>
    <col min="2" max="12" width="8.7109375" customWidth="1"/>
    <col min="13" max="13" width="9.7109375" customWidth="1"/>
    <col min="14" max="18" width="13.7109375" customWidth="1"/>
    <col min="19" max="19" width="18.140625" customWidth="1"/>
    <col min="20" max="20" width="13.7109375" customWidth="1"/>
    <col min="21" max="21" width="20.28515625" customWidth="1"/>
    <col min="22" max="32" width="8.7109375" customWidth="1"/>
    <col min="33" max="33" width="9.85546875" customWidth="1"/>
  </cols>
  <sheetData>
    <row r="1" spans="1:33" s="1" customFormat="1" ht="15.75"/>
    <row r="2" spans="1:33" s="1" customFormat="1" ht="15.75"/>
    <row r="3" spans="1:33" s="1" customFormat="1" ht="15.75"/>
    <row r="4" spans="1:33" s="1" customFormat="1" ht="15.75"/>
    <row r="5" spans="1:33" s="1" customFormat="1" ht="15.75"/>
    <row r="6" spans="1:33" s="1" customFormat="1" ht="15.75">
      <c r="V6" s="2"/>
      <c r="W6" s="2"/>
    </row>
    <row r="7" spans="1:33" s="6" customFormat="1" ht="18.75">
      <c r="A7" s="3" t="s">
        <v>0</v>
      </c>
      <c r="B7" s="3"/>
      <c r="C7" s="3"/>
      <c r="D7" s="4"/>
      <c r="E7" s="4"/>
      <c r="F7" s="4"/>
      <c r="G7" s="4"/>
      <c r="H7" s="4"/>
      <c r="I7" s="4"/>
      <c r="J7" s="4"/>
      <c r="K7" s="4"/>
      <c r="L7" s="4"/>
      <c r="M7" s="4"/>
      <c r="N7" s="4"/>
      <c r="O7" s="4"/>
      <c r="P7" s="4"/>
      <c r="Q7" s="4"/>
      <c r="R7" s="4"/>
      <c r="S7" s="4"/>
      <c r="T7" s="4"/>
      <c r="U7" s="4"/>
      <c r="V7" s="5"/>
      <c r="W7" s="5"/>
      <c r="X7" s="4"/>
      <c r="Y7" s="4"/>
      <c r="Z7" s="4"/>
      <c r="AA7" s="4"/>
      <c r="AB7" s="4"/>
      <c r="AC7" s="4"/>
      <c r="AD7" s="4"/>
      <c r="AE7" s="4"/>
      <c r="AF7" s="4"/>
      <c r="AG7" s="4"/>
    </row>
    <row r="8" spans="1:33" s="1" customFormat="1" ht="15.75">
      <c r="A8" s="7"/>
      <c r="B8" s="7"/>
      <c r="C8" s="7"/>
      <c r="D8" s="7"/>
      <c r="E8" s="7"/>
      <c r="F8" s="7"/>
      <c r="G8" s="7"/>
      <c r="H8" s="7"/>
      <c r="I8" s="7"/>
      <c r="J8" s="7"/>
      <c r="K8" s="7"/>
      <c r="L8" s="7"/>
      <c r="M8" s="7"/>
      <c r="N8" s="7"/>
      <c r="O8" s="125"/>
      <c r="P8" s="125"/>
      <c r="Q8" s="125"/>
      <c r="R8" s="125"/>
      <c r="S8" s="125"/>
      <c r="T8" s="7"/>
      <c r="U8" s="7"/>
      <c r="V8" s="7"/>
      <c r="W8" s="7"/>
      <c r="X8" s="7"/>
      <c r="Y8" s="7"/>
      <c r="Z8" s="7"/>
      <c r="AA8" s="7"/>
      <c r="AB8" s="7"/>
      <c r="AC8" s="7"/>
      <c r="AD8" s="7"/>
      <c r="AE8" s="7"/>
      <c r="AF8" s="7"/>
      <c r="AG8" s="7"/>
    </row>
    <row r="9" spans="1:33" s="14" customFormat="1" ht="33.4" customHeight="1">
      <c r="A9" s="126" t="s">
        <v>30</v>
      </c>
      <c r="B9" s="126"/>
      <c r="C9" s="126"/>
      <c r="D9" s="126"/>
      <c r="E9" s="126"/>
      <c r="F9" s="126"/>
      <c r="G9" s="126"/>
      <c r="H9" s="126"/>
      <c r="I9" s="126"/>
      <c r="J9" s="126"/>
      <c r="K9" s="126"/>
      <c r="L9" s="126"/>
      <c r="M9" s="126"/>
      <c r="O9" s="127" t="str">
        <f>CONCATENATE("Evolution mensuelle des volumes de",A9,"abattus : ",TEXT(AE28,"0,0%")," entre 2022 et 2023")</f>
        <v>Evolution mensuelle des volumes deTotal canards gras abattus : 19,6% entre 2022 et 2023</v>
      </c>
      <c r="P9" s="127"/>
      <c r="Q9" s="127"/>
      <c r="R9" s="127"/>
      <c r="S9" s="127"/>
      <c r="U9" s="19" t="s">
        <v>31</v>
      </c>
      <c r="V9" s="13"/>
      <c r="W9" s="13"/>
      <c r="X9" s="13"/>
    </row>
    <row r="10" spans="1:33" s="14" customFormat="1" ht="33.4" customHeight="1">
      <c r="A10" s="126" t="s">
        <v>27</v>
      </c>
      <c r="B10" s="126"/>
      <c r="C10" s="126"/>
      <c r="D10" s="126"/>
      <c r="E10" s="126"/>
      <c r="F10" s="126"/>
      <c r="G10" s="126"/>
      <c r="H10" s="126"/>
      <c r="I10" s="126"/>
      <c r="J10" s="126"/>
      <c r="K10" s="126"/>
      <c r="L10" s="126"/>
      <c r="M10" s="126"/>
      <c r="O10" s="127" t="str">
        <f>CONCATENATE(TEXT(AG28,"0,0%"), " de janvier à avril entre 2023 et 2024")</f>
        <v>28,7% de janvier à avril entre 2023 et 2024</v>
      </c>
      <c r="P10" s="127"/>
      <c r="Q10" s="127"/>
      <c r="R10" s="127"/>
      <c r="S10" s="127"/>
      <c r="U10" s="19"/>
      <c r="V10" s="13"/>
      <c r="W10" s="13"/>
      <c r="X10" s="13"/>
    </row>
    <row r="11" spans="1:33" s="8" customFormat="1">
      <c r="E11" s="9"/>
      <c r="F11" s="9"/>
      <c r="G11" s="9"/>
      <c r="H11" s="9"/>
      <c r="I11" s="9"/>
      <c r="J11" s="9"/>
      <c r="K11" s="9"/>
      <c r="L11" s="9"/>
      <c r="Y11" s="9"/>
      <c r="Z11" s="9"/>
      <c r="AA11" s="9"/>
      <c r="AB11" s="9"/>
      <c r="AC11" s="9"/>
      <c r="AD11" s="9"/>
      <c r="AE11" s="9"/>
      <c r="AF11" s="9"/>
    </row>
    <row r="12" spans="1:33" s="8" customFormat="1" ht="14.65" customHeight="1">
      <c r="A12" s="121" t="s">
        <v>1</v>
      </c>
      <c r="B12" s="116" t="s">
        <v>14</v>
      </c>
      <c r="C12" s="116">
        <v>2015</v>
      </c>
      <c r="D12" s="116">
        <v>2016</v>
      </c>
      <c r="E12" s="116">
        <v>2017</v>
      </c>
      <c r="F12" s="116">
        <v>2018</v>
      </c>
      <c r="G12" s="116">
        <v>2019</v>
      </c>
      <c r="H12" s="116">
        <v>2020</v>
      </c>
      <c r="I12" s="116">
        <v>2021</v>
      </c>
      <c r="J12" s="116">
        <v>2022</v>
      </c>
      <c r="K12" s="116">
        <v>2023</v>
      </c>
      <c r="L12" s="116">
        <v>2024</v>
      </c>
      <c r="M12" s="118" t="s">
        <v>46</v>
      </c>
      <c r="U12" s="121" t="s">
        <v>15</v>
      </c>
      <c r="V12" s="116" t="s">
        <v>14</v>
      </c>
      <c r="W12" s="116">
        <v>2015</v>
      </c>
      <c r="X12" s="116">
        <v>2016</v>
      </c>
      <c r="Y12" s="116">
        <v>2017</v>
      </c>
      <c r="Z12" s="116">
        <v>2018</v>
      </c>
      <c r="AA12" s="116">
        <v>2019</v>
      </c>
      <c r="AB12" s="116">
        <v>2020</v>
      </c>
      <c r="AC12" s="116">
        <v>2021</v>
      </c>
      <c r="AD12" s="123">
        <v>2022</v>
      </c>
      <c r="AE12" s="116">
        <v>2023</v>
      </c>
      <c r="AF12" s="116">
        <v>2024</v>
      </c>
      <c r="AG12" s="118" t="s">
        <v>46</v>
      </c>
    </row>
    <row r="13" spans="1:33" s="8" customFormat="1" ht="23.1" customHeight="1">
      <c r="A13" s="122"/>
      <c r="B13" s="117"/>
      <c r="C13" s="117"/>
      <c r="D13" s="117"/>
      <c r="E13" s="117"/>
      <c r="F13" s="117"/>
      <c r="G13" s="117"/>
      <c r="H13" s="117"/>
      <c r="I13" s="117"/>
      <c r="J13" s="117"/>
      <c r="K13" s="117"/>
      <c r="L13" s="117"/>
      <c r="M13" s="119"/>
      <c r="O13" s="120"/>
      <c r="P13" s="120"/>
      <c r="Q13" s="120"/>
      <c r="U13" s="122"/>
      <c r="V13" s="117"/>
      <c r="W13" s="117"/>
      <c r="X13" s="117"/>
      <c r="Y13" s="117"/>
      <c r="Z13" s="117"/>
      <c r="AA13" s="117"/>
      <c r="AB13" s="117"/>
      <c r="AC13" s="117"/>
      <c r="AD13" s="124"/>
      <c r="AE13" s="117"/>
      <c r="AF13" s="117"/>
      <c r="AG13" s="119"/>
    </row>
    <row r="14" spans="1:33" s="8" customFormat="1">
      <c r="A14" s="48" t="s">
        <v>2</v>
      </c>
      <c r="B14" s="38">
        <v>728.35379999999998</v>
      </c>
      <c r="C14" s="38">
        <v>922.58799999999997</v>
      </c>
      <c r="D14" s="38">
        <v>790.33899999999994</v>
      </c>
      <c r="E14" s="38">
        <v>318.63099999999997</v>
      </c>
      <c r="F14" s="39">
        <v>881.83799999999997</v>
      </c>
      <c r="G14" s="39">
        <v>728.37300000000005</v>
      </c>
      <c r="H14" s="40">
        <v>772.22</v>
      </c>
      <c r="I14" s="40">
        <v>599.49199999999996</v>
      </c>
      <c r="J14" s="40">
        <v>420.86699999999996</v>
      </c>
      <c r="K14" s="40">
        <v>561.38499999999999</v>
      </c>
      <c r="L14" s="46">
        <v>707.327</v>
      </c>
      <c r="M14" s="49">
        <f>L14/K14-1</f>
        <v>0.25996775831203189</v>
      </c>
      <c r="U14" s="48" t="s">
        <v>2</v>
      </c>
      <c r="V14" s="33">
        <v>2600.8881999999999</v>
      </c>
      <c r="W14" s="33">
        <v>3305.8009999999999</v>
      </c>
      <c r="X14" s="33">
        <v>2736.3040000000001</v>
      </c>
      <c r="Y14" s="33">
        <v>1173.73</v>
      </c>
      <c r="Z14" s="34">
        <v>3153.44</v>
      </c>
      <c r="AA14" s="34">
        <v>2635.1660000000002</v>
      </c>
      <c r="AB14" s="35">
        <v>2706.335</v>
      </c>
      <c r="AC14" s="35">
        <v>2248.6410000000001</v>
      </c>
      <c r="AD14" s="35">
        <v>1574.2729999999999</v>
      </c>
      <c r="AE14" s="35">
        <v>2085.3620000000001</v>
      </c>
      <c r="AF14" s="46">
        <v>2607.819</v>
      </c>
      <c r="AG14" s="49">
        <f>AF14/AE14-1</f>
        <v>0.25053539865021035</v>
      </c>
    </row>
    <row r="15" spans="1:33" s="8" customFormat="1">
      <c r="A15" s="48" t="s">
        <v>3</v>
      </c>
      <c r="B15" s="38">
        <v>715.88719999999989</v>
      </c>
      <c r="C15" s="38">
        <v>898.53800000000001</v>
      </c>
      <c r="D15" s="38">
        <v>881.69</v>
      </c>
      <c r="E15" s="38">
        <v>541.12199999999996</v>
      </c>
      <c r="F15" s="39">
        <v>567.62900000000002</v>
      </c>
      <c r="G15" s="39">
        <v>690.45699999999999</v>
      </c>
      <c r="H15" s="40">
        <v>733.39700000000005</v>
      </c>
      <c r="I15" s="40">
        <v>448.428</v>
      </c>
      <c r="J15" s="40">
        <v>389.63099999999997</v>
      </c>
      <c r="K15" s="40">
        <v>546.75800000000004</v>
      </c>
      <c r="L15" s="46">
        <v>786.61500000000001</v>
      </c>
      <c r="M15" s="49">
        <f>L15/K15-1</f>
        <v>0.43868951163037395</v>
      </c>
      <c r="U15" s="48" t="s">
        <v>3</v>
      </c>
      <c r="V15" s="33">
        <v>2528.4658000000004</v>
      </c>
      <c r="W15" s="33">
        <v>3096.3629999999998</v>
      </c>
      <c r="X15" s="33">
        <v>3042.308</v>
      </c>
      <c r="Y15" s="33">
        <v>1957.4349999999999</v>
      </c>
      <c r="Z15" s="34">
        <v>2056.3330000000001</v>
      </c>
      <c r="AA15" s="34">
        <v>2489.8900000000003</v>
      </c>
      <c r="AB15" s="35">
        <v>2702.027</v>
      </c>
      <c r="AC15" s="35">
        <v>1712.3710000000001</v>
      </c>
      <c r="AD15" s="35">
        <v>1467.193</v>
      </c>
      <c r="AE15" s="35">
        <v>2064.9960000000001</v>
      </c>
      <c r="AF15" s="46">
        <v>2920.2350000000001</v>
      </c>
      <c r="AG15" s="49">
        <f>AF15/AE15-1</f>
        <v>0.41416012428111237</v>
      </c>
    </row>
    <row r="16" spans="1:33" s="8" customFormat="1">
      <c r="A16" s="48" t="s">
        <v>4</v>
      </c>
      <c r="B16" s="38">
        <v>782.19260000000008</v>
      </c>
      <c r="C16" s="38">
        <v>1095.4639999999999</v>
      </c>
      <c r="D16" s="38">
        <v>1031.9739999999999</v>
      </c>
      <c r="E16" s="38">
        <v>335.661</v>
      </c>
      <c r="F16" s="39">
        <v>755.37099999999998</v>
      </c>
      <c r="G16" s="39">
        <v>692.49299999999994</v>
      </c>
      <c r="H16" s="40">
        <v>852.46600000000001</v>
      </c>
      <c r="I16" s="40">
        <v>458.851</v>
      </c>
      <c r="J16" s="40">
        <v>471.298</v>
      </c>
      <c r="K16" s="40">
        <v>617.06400000000008</v>
      </c>
      <c r="L16" s="46">
        <v>752.34299999999996</v>
      </c>
      <c r="M16" s="49">
        <f t="shared" ref="M16:M17" si="0">L16/K16-1</f>
        <v>0.21923009606783062</v>
      </c>
      <c r="U16" s="48" t="s">
        <v>4</v>
      </c>
      <c r="V16" s="33">
        <v>2891.3514</v>
      </c>
      <c r="W16" s="33">
        <v>3916.6770000000001</v>
      </c>
      <c r="X16" s="33">
        <v>3704.2749999999996</v>
      </c>
      <c r="Y16" s="33">
        <v>1613.3689999999999</v>
      </c>
      <c r="Z16" s="34">
        <v>2721.1769999999997</v>
      </c>
      <c r="AA16" s="34">
        <v>2501.259</v>
      </c>
      <c r="AB16" s="35">
        <v>3064.4560000000001</v>
      </c>
      <c r="AC16" s="35">
        <v>1707.0319999999999</v>
      </c>
      <c r="AD16" s="35">
        <v>1776.2429999999999</v>
      </c>
      <c r="AE16" s="35">
        <v>2256.2950000000001</v>
      </c>
      <c r="AF16" s="46">
        <v>2809.8229999999999</v>
      </c>
      <c r="AG16" s="49">
        <f t="shared" ref="AG16:AG17" si="1">AF16/AE16-1</f>
        <v>0.24532607659902617</v>
      </c>
    </row>
    <row r="17" spans="1:33" s="8" customFormat="1">
      <c r="A17" s="48" t="s">
        <v>5</v>
      </c>
      <c r="B17" s="38">
        <v>756.93700000000001</v>
      </c>
      <c r="C17" s="38">
        <v>1018.803</v>
      </c>
      <c r="D17" s="38">
        <v>740.10599999999999</v>
      </c>
      <c r="E17" s="38">
        <v>261.58999999999997</v>
      </c>
      <c r="F17" s="39">
        <v>888.45100000000002</v>
      </c>
      <c r="G17" s="39">
        <v>875.73500000000001</v>
      </c>
      <c r="H17" s="40">
        <v>812.101</v>
      </c>
      <c r="I17" s="40">
        <v>396.40800000000002</v>
      </c>
      <c r="J17" s="40">
        <v>226.428</v>
      </c>
      <c r="K17" s="40">
        <v>790.94100000000003</v>
      </c>
      <c r="L17" s="46">
        <v>990.60900000000004</v>
      </c>
      <c r="M17" s="49">
        <f t="shared" si="0"/>
        <v>0.25244360830959578</v>
      </c>
      <c r="U17" s="48" t="s">
        <v>5</v>
      </c>
      <c r="V17" s="33">
        <v>2698.5248000000001</v>
      </c>
      <c r="W17" s="33">
        <v>3525.2670000000003</v>
      </c>
      <c r="X17" s="33">
        <v>2659.5209999999997</v>
      </c>
      <c r="Y17" s="33">
        <v>969.75199999999995</v>
      </c>
      <c r="Z17" s="34">
        <v>3188.7280000000001</v>
      </c>
      <c r="AA17" s="34">
        <v>3149.3560000000002</v>
      </c>
      <c r="AB17" s="35">
        <v>2944.5709999999999</v>
      </c>
      <c r="AC17" s="35">
        <v>1499.222</v>
      </c>
      <c r="AD17" s="35">
        <v>859.57500000000005</v>
      </c>
      <c r="AE17" s="35">
        <v>2912.07</v>
      </c>
      <c r="AF17" s="46">
        <v>3651.1950000000002</v>
      </c>
      <c r="AG17" s="49">
        <f t="shared" si="1"/>
        <v>0.25381429704643077</v>
      </c>
    </row>
    <row r="18" spans="1:33" s="8" customFormat="1">
      <c r="A18" s="48" t="s">
        <v>6</v>
      </c>
      <c r="B18" s="38">
        <v>609.90340000000003</v>
      </c>
      <c r="C18" s="38">
        <v>867.86200000000008</v>
      </c>
      <c r="D18" s="38">
        <v>1.5720000000000001</v>
      </c>
      <c r="E18" s="38">
        <v>298.23399999999998</v>
      </c>
      <c r="F18" s="39">
        <v>910.58799999999997</v>
      </c>
      <c r="G18" s="39">
        <v>971.26099999999997</v>
      </c>
      <c r="H18" s="40">
        <v>879.51699999999994</v>
      </c>
      <c r="I18" s="40">
        <v>359.40199999999999</v>
      </c>
      <c r="J18" s="40">
        <v>315.39699999999999</v>
      </c>
      <c r="K18" s="40">
        <v>682.69799999999998</v>
      </c>
      <c r="L18" s="46"/>
      <c r="M18" s="49"/>
      <c r="U18" s="48" t="s">
        <v>6</v>
      </c>
      <c r="V18" s="33">
        <v>2190.9048000000003</v>
      </c>
      <c r="W18" s="33">
        <v>3089.3609999999999</v>
      </c>
      <c r="X18" s="33">
        <v>7.8869999999999996</v>
      </c>
      <c r="Y18" s="33">
        <v>1113.5440000000001</v>
      </c>
      <c r="Z18" s="34">
        <v>3270.1840000000002</v>
      </c>
      <c r="AA18" s="34">
        <v>3473.5480000000002</v>
      </c>
      <c r="AB18" s="35">
        <v>3192.3890000000001</v>
      </c>
      <c r="AC18" s="35">
        <v>1351.8229999999999</v>
      </c>
      <c r="AD18" s="35">
        <v>1182.7380000000001</v>
      </c>
      <c r="AE18" s="35">
        <v>2544.6010000000001</v>
      </c>
      <c r="AF18" s="46"/>
      <c r="AG18" s="49"/>
    </row>
    <row r="19" spans="1:33" s="8" customFormat="1">
      <c r="A19" s="48" t="s">
        <v>7</v>
      </c>
      <c r="B19" s="38">
        <v>602.60020000000009</v>
      </c>
      <c r="C19" s="38">
        <v>1061.8440000000001</v>
      </c>
      <c r="D19" s="38">
        <v>0</v>
      </c>
      <c r="E19" s="38">
        <v>255.636</v>
      </c>
      <c r="F19" s="39">
        <v>803.35</v>
      </c>
      <c r="G19" s="39">
        <v>892.17100000000005</v>
      </c>
      <c r="H19" s="40">
        <v>1022.586</v>
      </c>
      <c r="I19" s="40">
        <v>468.52499999999998</v>
      </c>
      <c r="J19" s="40">
        <v>366.60699999999997</v>
      </c>
      <c r="K19" s="40">
        <v>618.35699999999997</v>
      </c>
      <c r="L19" s="46"/>
      <c r="M19" s="49"/>
      <c r="U19" s="48" t="s">
        <v>7</v>
      </c>
      <c r="V19" s="33">
        <v>2162.6493999999998</v>
      </c>
      <c r="W19" s="33">
        <v>3785.087</v>
      </c>
      <c r="X19" s="33">
        <v>0</v>
      </c>
      <c r="Y19" s="33">
        <v>952.46599999999989</v>
      </c>
      <c r="Z19" s="34">
        <v>2888.2649999999999</v>
      </c>
      <c r="AA19" s="34">
        <v>3187.4290000000001</v>
      </c>
      <c r="AB19" s="35">
        <v>3715.3759999999997</v>
      </c>
      <c r="AC19" s="35">
        <v>1715.278</v>
      </c>
      <c r="AD19" s="35">
        <v>1365.7380000000001</v>
      </c>
      <c r="AE19" s="35">
        <v>2279.261</v>
      </c>
      <c r="AF19" s="46"/>
      <c r="AG19" s="49"/>
    </row>
    <row r="20" spans="1:33" s="9" customFormat="1" ht="12.95" customHeight="1">
      <c r="A20" s="48" t="s">
        <v>8</v>
      </c>
      <c r="B20" s="38">
        <v>602.75960000000009</v>
      </c>
      <c r="C20" s="38">
        <v>897.83600000000001</v>
      </c>
      <c r="D20" s="38">
        <v>2.0139999999999998</v>
      </c>
      <c r="E20" s="38">
        <v>230.096</v>
      </c>
      <c r="F20" s="39">
        <v>950.60800000000006</v>
      </c>
      <c r="G20" s="39">
        <v>933.24400000000003</v>
      </c>
      <c r="H20" s="40">
        <v>881.06399999999996</v>
      </c>
      <c r="I20" s="40">
        <v>548.49099999999999</v>
      </c>
      <c r="J20" s="40">
        <v>658.79099999999994</v>
      </c>
      <c r="K20" s="40">
        <v>565.87400000000002</v>
      </c>
      <c r="L20" s="46"/>
      <c r="M20" s="49"/>
      <c r="U20" s="48" t="s">
        <v>8</v>
      </c>
      <c r="V20" s="33">
        <v>2160.7532000000001</v>
      </c>
      <c r="W20" s="33">
        <v>3178.4519999999998</v>
      </c>
      <c r="X20" s="33">
        <v>9.0630000000000006</v>
      </c>
      <c r="Y20" s="33">
        <v>869.99600000000009</v>
      </c>
      <c r="Z20" s="34">
        <v>3405.4760000000001</v>
      </c>
      <c r="AA20" s="34">
        <v>3340.779</v>
      </c>
      <c r="AB20" s="35">
        <v>3199.422</v>
      </c>
      <c r="AC20" s="35">
        <v>2012.9859999999999</v>
      </c>
      <c r="AD20" s="35">
        <v>2388.1999999999998</v>
      </c>
      <c r="AE20" s="35">
        <v>2051.8679999999999</v>
      </c>
      <c r="AF20" s="46"/>
      <c r="AG20" s="49"/>
    </row>
    <row r="21" spans="1:33" s="8" customFormat="1" ht="12.95" customHeight="1">
      <c r="A21" s="48" t="s">
        <v>9</v>
      </c>
      <c r="B21" s="38">
        <v>725.92379999999991</v>
      </c>
      <c r="C21" s="38">
        <v>846.90800000000002</v>
      </c>
      <c r="D21" s="38">
        <v>730.1</v>
      </c>
      <c r="E21" s="38">
        <v>389.73199999999997</v>
      </c>
      <c r="F21" s="39">
        <v>840.31499999999994</v>
      </c>
      <c r="G21" s="39">
        <v>822.56399999999996</v>
      </c>
      <c r="H21" s="40">
        <v>718.88199999999995</v>
      </c>
      <c r="I21" s="40">
        <v>772.19600000000003</v>
      </c>
      <c r="J21" s="40">
        <v>899.22799999999995</v>
      </c>
      <c r="K21" s="40">
        <v>583.11900000000003</v>
      </c>
      <c r="L21" s="46"/>
      <c r="M21" s="49"/>
      <c r="U21" s="48" t="s">
        <v>9</v>
      </c>
      <c r="V21" s="33">
        <v>2557.7105999999999</v>
      </c>
      <c r="W21" s="33">
        <v>2901.201</v>
      </c>
      <c r="X21" s="33">
        <v>2515.723</v>
      </c>
      <c r="Y21" s="33">
        <v>1419.136</v>
      </c>
      <c r="Z21" s="34">
        <v>3011.1220000000003</v>
      </c>
      <c r="AA21" s="34">
        <v>2941.3710000000001</v>
      </c>
      <c r="AB21" s="35">
        <v>2660.6970000000001</v>
      </c>
      <c r="AC21" s="35">
        <v>2863.3240000000001</v>
      </c>
      <c r="AD21" s="35">
        <v>3290.65</v>
      </c>
      <c r="AE21" s="35">
        <v>2117.0709999999999</v>
      </c>
      <c r="AF21" s="46"/>
      <c r="AG21" s="49"/>
    </row>
    <row r="22" spans="1:33" s="8" customFormat="1" ht="12.95" customHeight="1">
      <c r="A22" s="48" t="s">
        <v>10</v>
      </c>
      <c r="B22" s="38">
        <v>937.21980000000008</v>
      </c>
      <c r="C22" s="38">
        <v>1108.096</v>
      </c>
      <c r="D22" s="38">
        <v>982.84400000000005</v>
      </c>
      <c r="E22" s="38">
        <v>753.00900000000001</v>
      </c>
      <c r="F22" s="39">
        <v>881.39799999999991</v>
      </c>
      <c r="G22" s="39">
        <v>960.75199999999995</v>
      </c>
      <c r="H22" s="40">
        <v>964.58</v>
      </c>
      <c r="I22" s="40">
        <v>1019.168</v>
      </c>
      <c r="J22" s="40">
        <v>912.93500000000006</v>
      </c>
      <c r="K22" s="40">
        <v>700.66099999999994</v>
      </c>
      <c r="L22" s="46"/>
      <c r="M22" s="49"/>
      <c r="U22" s="48" t="s">
        <v>10</v>
      </c>
      <c r="V22" s="33">
        <v>3354.0634</v>
      </c>
      <c r="W22" s="33">
        <v>3956.4949999999999</v>
      </c>
      <c r="X22" s="33">
        <v>3507.924</v>
      </c>
      <c r="Y22" s="33">
        <v>2697.471</v>
      </c>
      <c r="Z22" s="34">
        <v>3170.884</v>
      </c>
      <c r="AA22" s="34">
        <v>3437.5429999999997</v>
      </c>
      <c r="AB22" s="35">
        <v>3552.797</v>
      </c>
      <c r="AC22" s="35">
        <v>3745.3879999999999</v>
      </c>
      <c r="AD22" s="35">
        <v>3342.4450000000002</v>
      </c>
      <c r="AE22" s="35">
        <v>2570.9809999999998</v>
      </c>
      <c r="AF22" s="46"/>
      <c r="AG22" s="49"/>
    </row>
    <row r="23" spans="1:33" s="8" customFormat="1" ht="12.95" customHeight="1">
      <c r="A23" s="48" t="s">
        <v>11</v>
      </c>
      <c r="B23" s="38">
        <v>1004.4853999999999</v>
      </c>
      <c r="C23" s="38">
        <v>1173.595</v>
      </c>
      <c r="D23" s="38">
        <v>914.39300000000003</v>
      </c>
      <c r="E23" s="38">
        <v>782.83400000000006</v>
      </c>
      <c r="F23" s="39">
        <v>1102.3240000000001</v>
      </c>
      <c r="G23" s="39">
        <v>1049.2809999999999</v>
      </c>
      <c r="H23" s="40">
        <v>1016.2710000000001</v>
      </c>
      <c r="I23" s="40">
        <v>1015.985</v>
      </c>
      <c r="J23" s="40">
        <v>751.38400000000001</v>
      </c>
      <c r="K23" s="40">
        <v>935.524</v>
      </c>
      <c r="L23" s="46"/>
      <c r="M23" s="49"/>
      <c r="U23" s="48" t="s">
        <v>11</v>
      </c>
      <c r="V23" s="33">
        <v>3603.8364000000001</v>
      </c>
      <c r="W23" s="33">
        <v>4187.57</v>
      </c>
      <c r="X23" s="33">
        <v>3288.3070000000002</v>
      </c>
      <c r="Y23" s="33">
        <v>2816.32</v>
      </c>
      <c r="Z23" s="34">
        <v>3962.8630000000003</v>
      </c>
      <c r="AA23" s="34">
        <v>3764.1219999999998</v>
      </c>
      <c r="AB23" s="35">
        <v>3737.7490000000003</v>
      </c>
      <c r="AC23" s="35">
        <v>3750.1270000000004</v>
      </c>
      <c r="AD23" s="35">
        <v>2794.1210000000001</v>
      </c>
      <c r="AE23" s="35">
        <v>3425.7959999999998</v>
      </c>
      <c r="AF23" s="46"/>
      <c r="AG23" s="49"/>
    </row>
    <row r="24" spans="1:33" s="8" customFormat="1" ht="12.95" customHeight="1">
      <c r="A24" s="48" t="s">
        <v>12</v>
      </c>
      <c r="B24" s="38">
        <v>986.60300000000007</v>
      </c>
      <c r="C24" s="38">
        <v>1175.9110000000001</v>
      </c>
      <c r="D24" s="38">
        <v>1002.6560000000001</v>
      </c>
      <c r="E24" s="38">
        <v>799.72</v>
      </c>
      <c r="F24" s="38">
        <v>1023.6859999999999</v>
      </c>
      <c r="G24" s="38">
        <v>931.04200000000003</v>
      </c>
      <c r="H24" s="41">
        <v>1056.3979999999999</v>
      </c>
      <c r="I24" s="41">
        <v>1102.5309999999999</v>
      </c>
      <c r="J24" s="41">
        <v>837.38700000000006</v>
      </c>
      <c r="K24" s="41">
        <v>1045.326</v>
      </c>
      <c r="L24" s="46"/>
      <c r="M24" s="50"/>
      <c r="U24" s="48" t="s">
        <v>12</v>
      </c>
      <c r="V24" s="33">
        <v>3512.1178</v>
      </c>
      <c r="W24" s="33">
        <v>4056.8249999999998</v>
      </c>
      <c r="X24" s="33">
        <v>3596.6750000000002</v>
      </c>
      <c r="Y24" s="33">
        <v>2879.2489999999998</v>
      </c>
      <c r="Z24" s="33">
        <v>3683.0879999999997</v>
      </c>
      <c r="AA24" s="33">
        <v>3344.752</v>
      </c>
      <c r="AB24" s="36">
        <v>3876.6410000000001</v>
      </c>
      <c r="AC24" s="36">
        <v>4051.82</v>
      </c>
      <c r="AD24" s="36">
        <v>3117.8629999999998</v>
      </c>
      <c r="AE24" s="36">
        <v>3834.0819999999999</v>
      </c>
      <c r="AF24" s="46"/>
      <c r="AG24" s="50"/>
    </row>
    <row r="25" spans="1:33" s="8" customFormat="1" ht="12.95" customHeight="1">
      <c r="A25" s="51" t="s">
        <v>13</v>
      </c>
      <c r="B25" s="38">
        <v>928.45660000000009</v>
      </c>
      <c r="C25" s="42">
        <v>1203.579</v>
      </c>
      <c r="D25" s="42">
        <v>865.65</v>
      </c>
      <c r="E25" s="42">
        <v>761.93200000000002</v>
      </c>
      <c r="F25" s="42">
        <v>875.29700000000003</v>
      </c>
      <c r="G25" s="42">
        <v>935.82500000000005</v>
      </c>
      <c r="H25" s="41">
        <v>1106.8720000000001</v>
      </c>
      <c r="I25" s="41">
        <v>1005.2910000000001</v>
      </c>
      <c r="J25" s="41">
        <v>874.80500000000006</v>
      </c>
      <c r="K25" s="41">
        <v>919.07900000000006</v>
      </c>
      <c r="L25" s="46"/>
      <c r="M25" s="50"/>
      <c r="U25" s="51" t="s">
        <v>13</v>
      </c>
      <c r="V25" s="33">
        <v>3331.2483999999995</v>
      </c>
      <c r="W25" s="37">
        <v>4297.576</v>
      </c>
      <c r="X25" s="37">
        <v>3109.6379999999999</v>
      </c>
      <c r="Y25" s="37">
        <v>2742.4430000000002</v>
      </c>
      <c r="Z25" s="37">
        <v>3151.65</v>
      </c>
      <c r="AA25" s="37">
        <v>3354.9349999999999</v>
      </c>
      <c r="AB25" s="36">
        <v>4054.1990000000001</v>
      </c>
      <c r="AC25" s="36">
        <v>3690.8620000000001</v>
      </c>
      <c r="AD25" s="36">
        <v>3213.2370000000001</v>
      </c>
      <c r="AE25" s="36">
        <v>3385.777</v>
      </c>
      <c r="AF25" s="46"/>
      <c r="AG25" s="50"/>
    </row>
    <row r="26" spans="1:33" s="1" customFormat="1" ht="15.75">
      <c r="A26" s="52" t="s">
        <v>25</v>
      </c>
      <c r="B26" s="30">
        <f t="shared" ref="B26:H26" si="2">SUM(B14:B20)</f>
        <v>4798.6338000000005</v>
      </c>
      <c r="C26" s="30">
        <f t="shared" si="2"/>
        <v>6762.9350000000004</v>
      </c>
      <c r="D26" s="30">
        <f t="shared" si="2"/>
        <v>3447.6949999999997</v>
      </c>
      <c r="E26" s="30">
        <f t="shared" si="2"/>
        <v>2240.9699999999998</v>
      </c>
      <c r="F26" s="30">
        <f t="shared" si="2"/>
        <v>5757.8350000000009</v>
      </c>
      <c r="G26" s="30">
        <f t="shared" si="2"/>
        <v>5783.7339999999995</v>
      </c>
      <c r="H26" s="30">
        <f t="shared" si="2"/>
        <v>5953.3510000000006</v>
      </c>
      <c r="I26" s="30">
        <f>SUM(I14:I20)</f>
        <v>3279.5970000000002</v>
      </c>
      <c r="J26" s="30">
        <f>SUM(J14:J20)</f>
        <v>2849.0189999999993</v>
      </c>
      <c r="K26" s="30">
        <f>SUM(K14:K20)</f>
        <v>4383.0770000000002</v>
      </c>
      <c r="L26" s="30"/>
      <c r="M26" s="47"/>
      <c r="N26" s="7"/>
      <c r="O26" s="7"/>
      <c r="P26" s="7"/>
      <c r="Q26" s="7"/>
      <c r="R26" s="7"/>
      <c r="S26" s="7"/>
      <c r="T26" s="7"/>
      <c r="U26" s="52" t="s">
        <v>25</v>
      </c>
      <c r="V26" s="30">
        <f t="shared" ref="V26:AB26" si="3">SUM(V14:V20)</f>
        <v>17233.537600000003</v>
      </c>
      <c r="W26" s="30">
        <f t="shared" si="3"/>
        <v>23897.008000000002</v>
      </c>
      <c r="X26" s="30">
        <f t="shared" si="3"/>
        <v>12159.358</v>
      </c>
      <c r="Y26" s="30">
        <f t="shared" si="3"/>
        <v>8650.2920000000013</v>
      </c>
      <c r="Z26" s="30">
        <f t="shared" si="3"/>
        <v>20683.602999999999</v>
      </c>
      <c r="AA26" s="30">
        <f t="shared" si="3"/>
        <v>20777.427</v>
      </c>
      <c r="AB26" s="30">
        <f t="shared" si="3"/>
        <v>21524.575999999997</v>
      </c>
      <c r="AC26" s="30">
        <f>SUM(AC14:AC20)</f>
        <v>12247.352999999999</v>
      </c>
      <c r="AD26" s="30">
        <f>SUM(AD14:AD20)</f>
        <v>10613.96</v>
      </c>
      <c r="AE26" s="30">
        <f>SUM(AE14:AE20)</f>
        <v>16194.453000000001</v>
      </c>
      <c r="AF26" s="30"/>
      <c r="AG26" s="47"/>
    </row>
    <row r="27" spans="1:33" s="1" customFormat="1" ht="15.75">
      <c r="A27" s="52" t="s">
        <v>26</v>
      </c>
      <c r="B27" s="30">
        <f t="shared" ref="B27:H27" si="4">SUM(B14:B25)</f>
        <v>9381.3223999999991</v>
      </c>
      <c r="C27" s="30">
        <f t="shared" si="4"/>
        <v>12271.023999999999</v>
      </c>
      <c r="D27" s="30">
        <f t="shared" si="4"/>
        <v>7943.3379999999997</v>
      </c>
      <c r="E27" s="30">
        <f t="shared" si="4"/>
        <v>5728.1970000000001</v>
      </c>
      <c r="F27" s="30">
        <f t="shared" si="4"/>
        <v>10480.855000000001</v>
      </c>
      <c r="G27" s="30">
        <f t="shared" si="4"/>
        <v>10483.197999999999</v>
      </c>
      <c r="H27" s="30">
        <f t="shared" si="4"/>
        <v>10816.353999999999</v>
      </c>
      <c r="I27" s="30">
        <f>SUM(I14:I25)</f>
        <v>8194.768</v>
      </c>
      <c r="J27" s="30">
        <f>SUM(J14:J25)</f>
        <v>7124.7579999999998</v>
      </c>
      <c r="K27" s="30">
        <f>SUM(K14:K25)</f>
        <v>8566.7860000000001</v>
      </c>
      <c r="L27" s="30"/>
      <c r="M27" s="47"/>
      <c r="N27" s="7"/>
      <c r="O27" s="7"/>
      <c r="P27" s="7"/>
      <c r="Q27" s="7"/>
      <c r="R27" s="7"/>
      <c r="S27" s="7"/>
      <c r="T27" s="7"/>
      <c r="U27" s="52" t="s">
        <v>26</v>
      </c>
      <c r="V27" s="30">
        <f t="shared" ref="V27:AB27" si="5">SUM(V14:V25)</f>
        <v>33592.514199999998</v>
      </c>
      <c r="W27" s="30">
        <f t="shared" si="5"/>
        <v>43296.675000000003</v>
      </c>
      <c r="X27" s="30">
        <f t="shared" si="5"/>
        <v>28177.625</v>
      </c>
      <c r="Y27" s="30">
        <f t="shared" si="5"/>
        <v>21204.911</v>
      </c>
      <c r="Z27" s="30">
        <f t="shared" si="5"/>
        <v>37663.21</v>
      </c>
      <c r="AA27" s="30">
        <f t="shared" si="5"/>
        <v>37620.149999999994</v>
      </c>
      <c r="AB27" s="30">
        <f t="shared" si="5"/>
        <v>39406.659</v>
      </c>
      <c r="AC27" s="30">
        <f>SUM(AC14:AC25)</f>
        <v>30348.874</v>
      </c>
      <c r="AD27" s="30">
        <f>SUM(AD14:AD25)</f>
        <v>26372.276000000002</v>
      </c>
      <c r="AE27" s="30">
        <f>SUM(AE14:AE25)</f>
        <v>31528.159999999996</v>
      </c>
      <c r="AF27" s="30"/>
      <c r="AG27" s="47"/>
    </row>
    <row r="28" spans="1:33" s="1" customFormat="1" ht="15.75">
      <c r="A28" s="53" t="s">
        <v>16</v>
      </c>
      <c r="B28" s="54"/>
      <c r="C28" s="54"/>
      <c r="D28" s="56">
        <f t="shared" ref="D28:K28" si="6">D27/C27-1</f>
        <v>-0.35267521276137992</v>
      </c>
      <c r="E28" s="56">
        <f t="shared" si="6"/>
        <v>-0.27886777573861266</v>
      </c>
      <c r="F28" s="56">
        <f t="shared" si="6"/>
        <v>0.82969527758909156</v>
      </c>
      <c r="G28" s="56">
        <f t="shared" si="6"/>
        <v>2.235504641554531E-4</v>
      </c>
      <c r="H28" s="56">
        <f t="shared" si="6"/>
        <v>3.1779996905524577E-2</v>
      </c>
      <c r="I28" s="56">
        <f t="shared" si="6"/>
        <v>-0.24237242974850859</v>
      </c>
      <c r="J28" s="56">
        <f t="shared" si="6"/>
        <v>-0.13057233590993667</v>
      </c>
      <c r="K28" s="56">
        <f t="shared" si="6"/>
        <v>0.20239676912535143</v>
      </c>
      <c r="L28" s="54"/>
      <c r="M28" s="57">
        <f>(L14+L15+L16+L17)/(K14+K15+K16+K17)-1</f>
        <v>0.28644817395479105</v>
      </c>
      <c r="N28" s="7"/>
      <c r="O28" s="7"/>
      <c r="P28" s="7"/>
      <c r="Q28" s="7"/>
      <c r="R28" s="7"/>
      <c r="S28" s="7"/>
      <c r="T28" s="7"/>
      <c r="U28" s="53" t="s">
        <v>16</v>
      </c>
      <c r="V28" s="54"/>
      <c r="W28" s="54"/>
      <c r="X28" s="56">
        <f t="shared" ref="X28" si="7">X27/W27-1</f>
        <v>-0.34919656070587413</v>
      </c>
      <c r="Y28" s="56">
        <f t="shared" ref="Y28" si="8">Y27/X27-1</f>
        <v>-0.24745570288482444</v>
      </c>
      <c r="Z28" s="56">
        <f t="shared" ref="Z28" si="9">Z27/Y27-1</f>
        <v>0.7761550614383621</v>
      </c>
      <c r="AA28" s="56">
        <f t="shared" ref="AA28" si="10">AA27/Z27-1</f>
        <v>-1.1432907603999842E-3</v>
      </c>
      <c r="AB28" s="56">
        <f t="shared" ref="AB28" si="11">AB27/AA27-1</f>
        <v>4.748808816551775E-2</v>
      </c>
      <c r="AC28" s="56">
        <f t="shared" ref="AC28" si="12">AC27/AB27-1</f>
        <v>-0.2298541726158515</v>
      </c>
      <c r="AD28" s="56">
        <f t="shared" ref="AD28:AE28" si="13">AD27/AC27-1</f>
        <v>-0.1310295070584826</v>
      </c>
      <c r="AE28" s="56">
        <f t="shared" si="13"/>
        <v>0.1955039451278302</v>
      </c>
      <c r="AF28" s="54"/>
      <c r="AG28" s="57">
        <f>(AF14+AF15+AF16+AF17)/(AE14+AE15+AE16+AE17)-1</f>
        <v>0.2865573963299477</v>
      </c>
    </row>
    <row r="29" spans="1:33" s="1" customFormat="1" ht="15.75">
      <c r="A29" s="9"/>
      <c r="B29" s="12"/>
      <c r="C29" s="12"/>
      <c r="D29" s="27"/>
      <c r="E29" s="27"/>
      <c r="F29" s="27"/>
      <c r="G29" s="27"/>
      <c r="H29" s="27"/>
      <c r="I29" s="27"/>
      <c r="J29" s="12"/>
      <c r="K29" s="12"/>
      <c r="L29" s="12"/>
      <c r="M29" s="12"/>
      <c r="N29" s="7"/>
      <c r="O29" s="7"/>
      <c r="P29" s="7"/>
      <c r="Q29" s="7"/>
      <c r="R29" s="7"/>
      <c r="S29" s="7"/>
      <c r="T29" s="7"/>
      <c r="U29" s="9"/>
      <c r="V29" s="27"/>
      <c r="W29" s="27"/>
      <c r="X29" s="27"/>
      <c r="Y29" s="27"/>
      <c r="Z29" s="27"/>
      <c r="AA29" s="27"/>
      <c r="AB29" s="27"/>
      <c r="AC29" s="27"/>
      <c r="AD29" s="12"/>
      <c r="AE29" s="12"/>
      <c r="AF29" s="12"/>
      <c r="AG29" s="12"/>
    </row>
    <row r="30" spans="1:33" s="1" customFormat="1" ht="15.75">
      <c r="A30" s="10" t="s">
        <v>18</v>
      </c>
      <c r="B30" s="31"/>
      <c r="C30" s="29">
        <f t="shared" ref="C30:K30" si="14">C27/C31</f>
        <v>0.33041395987229794</v>
      </c>
      <c r="D30" s="29">
        <f t="shared" si="14"/>
        <v>0.2909303085096186</v>
      </c>
      <c r="E30" s="29">
        <f t="shared" si="14"/>
        <v>0.24947640283949085</v>
      </c>
      <c r="F30" s="29">
        <f t="shared" si="14"/>
        <v>0.32551967632318007</v>
      </c>
      <c r="G30" s="29">
        <f t="shared" si="14"/>
        <v>0.32609306146297951</v>
      </c>
      <c r="H30" s="29">
        <f t="shared" si="14"/>
        <v>0.37353618649786163</v>
      </c>
      <c r="I30" s="29">
        <f t="shared" si="14"/>
        <v>0.33725409694047759</v>
      </c>
      <c r="J30" s="29">
        <f t="shared" si="14"/>
        <v>0.44310370701646989</v>
      </c>
      <c r="K30" s="29">
        <f t="shared" si="14"/>
        <v>0.43471140850369938</v>
      </c>
      <c r="L30" s="32">
        <f>(L14+L15+L16+L17)/L31</f>
        <v>0.38714562666002938</v>
      </c>
      <c r="M30" s="12"/>
      <c r="N30" s="7"/>
      <c r="O30" s="7"/>
      <c r="P30" s="7"/>
      <c r="Q30" s="7"/>
      <c r="R30" s="7"/>
      <c r="S30" s="7"/>
      <c r="T30" s="7"/>
      <c r="U30" s="10" t="s">
        <v>18</v>
      </c>
      <c r="V30" s="11"/>
      <c r="W30" s="29">
        <f t="shared" ref="W30:AD30" si="15">W27/W31</f>
        <v>0.31240815541128297</v>
      </c>
      <c r="X30" s="29">
        <f t="shared" si="15"/>
        <v>0.2733722538410317</v>
      </c>
      <c r="Y30" s="29">
        <f t="shared" si="15"/>
        <v>0.24413527165617319</v>
      </c>
      <c r="Z30" s="29">
        <f t="shared" si="15"/>
        <v>0.30831133739347322</v>
      </c>
      <c r="AA30" s="29">
        <f t="shared" si="15"/>
        <v>0.30940271852711465</v>
      </c>
      <c r="AB30" s="29">
        <f t="shared" si="15"/>
        <v>0.35179720272247522</v>
      </c>
      <c r="AC30" s="29">
        <f t="shared" si="15"/>
        <v>0.33063187806549882</v>
      </c>
      <c r="AD30" s="29">
        <f t="shared" si="15"/>
        <v>0.42413074090500213</v>
      </c>
      <c r="AE30" s="29">
        <f>AE27/AE31</f>
        <v>0.41811630621580548</v>
      </c>
      <c r="AF30" s="32">
        <f>(AF14+AF15+AF16+AF17)/AF31</f>
        <v>0.37124478815888279</v>
      </c>
      <c r="AG30" s="12"/>
    </row>
    <row r="31" spans="1:33" s="1" customFormat="1" ht="15.75">
      <c r="A31" s="10" t="s">
        <v>17</v>
      </c>
      <c r="B31" s="30">
        <v>30349.523399999998</v>
      </c>
      <c r="C31" s="30">
        <v>37138.334000000003</v>
      </c>
      <c r="D31" s="30">
        <v>27303.233</v>
      </c>
      <c r="E31" s="30">
        <v>22960.877</v>
      </c>
      <c r="F31" s="30">
        <v>32197.300999999999</v>
      </c>
      <c r="G31" s="30">
        <v>32147.871999999999</v>
      </c>
      <c r="H31" s="30">
        <v>28956.643</v>
      </c>
      <c r="I31" s="30">
        <v>24298.498</v>
      </c>
      <c r="J31" s="30">
        <v>16079.210999999999</v>
      </c>
      <c r="K31" s="30">
        <v>19706.834999999999</v>
      </c>
      <c r="L31" s="30">
        <v>8360.9210000000003</v>
      </c>
      <c r="M31" s="12"/>
      <c r="N31" s="7"/>
      <c r="O31" s="7"/>
      <c r="P31" s="7"/>
      <c r="Q31" s="7"/>
      <c r="R31" s="7"/>
      <c r="S31" s="7"/>
      <c r="T31" s="7"/>
      <c r="U31" s="10" t="s">
        <v>17</v>
      </c>
      <c r="V31" s="30">
        <v>114454.1528</v>
      </c>
      <c r="W31" s="30">
        <v>138590.092</v>
      </c>
      <c r="X31" s="30">
        <v>103074.19500000001</v>
      </c>
      <c r="Y31" s="30">
        <v>86857.22</v>
      </c>
      <c r="Z31" s="30">
        <v>122159.666</v>
      </c>
      <c r="AA31" s="30">
        <v>121589.591</v>
      </c>
      <c r="AB31" s="30">
        <v>112015.27099999999</v>
      </c>
      <c r="AC31" s="30">
        <v>91790.525999999998</v>
      </c>
      <c r="AD31" s="30">
        <v>62179.591</v>
      </c>
      <c r="AE31" s="30">
        <v>75405.239000000001</v>
      </c>
      <c r="AF31" s="30">
        <v>32294.25</v>
      </c>
      <c r="AG31" s="12"/>
    </row>
    <row r="32" spans="1:33" s="1" customFormat="1" ht="15.75">
      <c r="A32" s="10" t="s">
        <v>16</v>
      </c>
      <c r="B32" s="31"/>
      <c r="C32" s="29"/>
      <c r="D32" s="58">
        <f t="shared" ref="D32:K32" si="16">D31/C31-1</f>
        <v>-0.26482343015171339</v>
      </c>
      <c r="E32" s="58">
        <f t="shared" si="16"/>
        <v>-0.15904182482711848</v>
      </c>
      <c r="F32" s="58">
        <f t="shared" si="16"/>
        <v>0.40226790988863348</v>
      </c>
      <c r="G32" s="58">
        <f t="shared" si="16"/>
        <v>-1.5351907913027096E-3</v>
      </c>
      <c r="H32" s="58">
        <f t="shared" si="16"/>
        <v>-9.9267192553211592E-2</v>
      </c>
      <c r="I32" s="58">
        <f t="shared" si="16"/>
        <v>-0.16086619571198224</v>
      </c>
      <c r="J32" s="58">
        <f t="shared" si="16"/>
        <v>-0.33826317165777076</v>
      </c>
      <c r="K32" s="58">
        <f t="shared" si="16"/>
        <v>0.22560957748486543</v>
      </c>
      <c r="L32" s="32"/>
      <c r="M32" s="12"/>
      <c r="N32" s="7"/>
      <c r="O32" s="7"/>
      <c r="P32" s="7"/>
      <c r="Q32" s="7"/>
      <c r="R32" s="7"/>
      <c r="S32" s="7"/>
      <c r="T32" s="7"/>
      <c r="U32" s="10" t="s">
        <v>16</v>
      </c>
      <c r="V32" s="11"/>
      <c r="W32" s="29"/>
      <c r="X32" s="58">
        <f t="shared" ref="X32:AE32" si="17">X31/W31-1</f>
        <v>-0.25626577259217054</v>
      </c>
      <c r="Y32" s="58">
        <f t="shared" si="17"/>
        <v>-0.15733302598191534</v>
      </c>
      <c r="Z32" s="58">
        <f t="shared" si="17"/>
        <v>0.40644227388350673</v>
      </c>
      <c r="AA32" s="58">
        <f t="shared" si="17"/>
        <v>-4.6666384958845564E-3</v>
      </c>
      <c r="AB32" s="58">
        <f t="shared" si="17"/>
        <v>-7.8742924630777034E-2</v>
      </c>
      <c r="AC32" s="58">
        <f t="shared" si="17"/>
        <v>-0.18055346221498669</v>
      </c>
      <c r="AD32" s="58">
        <f t="shared" si="17"/>
        <v>-0.32259249718211658</v>
      </c>
      <c r="AE32" s="58">
        <f t="shared" si="17"/>
        <v>0.21270078794825142</v>
      </c>
      <c r="AF32" s="32"/>
      <c r="AG32" s="12"/>
    </row>
    <row r="33" spans="1:33" s="1" customFormat="1" ht="15.75">
      <c r="A33" s="9"/>
      <c r="B33" s="12"/>
      <c r="C33" s="27"/>
      <c r="D33" s="27"/>
      <c r="E33" s="27"/>
      <c r="F33" s="27"/>
      <c r="G33" s="27"/>
      <c r="H33" s="27"/>
      <c r="I33" s="27"/>
      <c r="J33" s="12"/>
      <c r="K33" s="12"/>
      <c r="L33" s="12"/>
      <c r="M33" s="12"/>
      <c r="N33" s="7"/>
      <c r="O33" s="7"/>
      <c r="P33" s="7"/>
      <c r="Q33" s="7"/>
      <c r="R33" s="7"/>
      <c r="S33" s="7"/>
      <c r="T33" s="7"/>
      <c r="U33" s="9"/>
      <c r="V33" s="27"/>
      <c r="W33" s="27"/>
      <c r="X33" s="27"/>
      <c r="Y33" s="27"/>
      <c r="Z33" s="27"/>
      <c r="AA33" s="27"/>
      <c r="AB33" s="27"/>
      <c r="AC33" s="27"/>
      <c r="AD33" s="12"/>
      <c r="AE33" s="12"/>
      <c r="AF33" s="12"/>
      <c r="AG33" s="12"/>
    </row>
    <row r="34" spans="1:33" s="18" customFormat="1" ht="18">
      <c r="A34" s="43" t="s">
        <v>20</v>
      </c>
      <c r="B34" s="15"/>
      <c r="C34" s="15"/>
      <c r="D34" s="15"/>
      <c r="E34" s="15"/>
      <c r="F34" s="15"/>
      <c r="G34" s="15"/>
      <c r="H34" s="16"/>
      <c r="I34" s="16"/>
      <c r="J34" s="12"/>
      <c r="K34" s="12"/>
      <c r="L34" s="12"/>
      <c r="M34" s="12"/>
      <c r="N34" s="15"/>
      <c r="O34" s="15"/>
      <c r="P34" s="15"/>
      <c r="Q34" s="15"/>
      <c r="R34" s="15"/>
      <c r="S34" s="15"/>
      <c r="T34" s="15"/>
      <c r="U34" s="43" t="s">
        <v>20</v>
      </c>
      <c r="V34" s="15"/>
      <c r="W34" s="15"/>
      <c r="X34" s="15"/>
      <c r="Y34" s="15"/>
      <c r="Z34" s="15"/>
      <c r="AA34" s="15"/>
      <c r="AB34" s="16"/>
      <c r="AC34" s="16"/>
      <c r="AD34" s="16"/>
      <c r="AE34" s="16"/>
      <c r="AF34" s="16"/>
      <c r="AG34" s="17"/>
    </row>
    <row r="35" spans="1:33" s="1" customFormat="1" ht="15.75"/>
    <row r="36" spans="1:33" s="1" customFormat="1" ht="15.75">
      <c r="I36" s="25"/>
      <c r="J36" s="28"/>
      <c r="K36" s="28"/>
      <c r="L36" s="28"/>
    </row>
    <row r="37" spans="1:33" ht="15.75">
      <c r="A37" s="44"/>
      <c r="I37" s="25"/>
      <c r="J37" s="25"/>
      <c r="K37" s="25"/>
      <c r="L37" s="25"/>
    </row>
    <row r="38" spans="1:33" ht="15.75">
      <c r="I38" s="25"/>
      <c r="J38" s="25"/>
      <c r="K38" s="25"/>
      <c r="L38" s="25"/>
      <c r="N38" s="24"/>
      <c r="O38" s="24"/>
      <c r="P38" s="24"/>
      <c r="Q38" s="24"/>
      <c r="R38" s="24"/>
      <c r="S38" s="24"/>
      <c r="T38" s="24"/>
      <c r="AD38" s="26"/>
      <c r="AE38" s="26"/>
      <c r="AF38" s="26"/>
    </row>
    <row r="39" spans="1:33" ht="15.75">
      <c r="I39" s="25"/>
      <c r="N39" s="24"/>
      <c r="O39" s="24"/>
      <c r="P39" s="24"/>
      <c r="Q39" s="24"/>
      <c r="R39" s="24"/>
      <c r="S39" s="24"/>
      <c r="T39" s="24"/>
    </row>
    <row r="40" spans="1:33" ht="15.75">
      <c r="I40" s="25"/>
      <c r="N40" s="24"/>
      <c r="O40" s="24"/>
      <c r="P40" s="24"/>
      <c r="Q40" s="24"/>
      <c r="R40" s="24"/>
      <c r="S40" s="24"/>
      <c r="T40" s="24"/>
    </row>
    <row r="41" spans="1:33" ht="15.75">
      <c r="I41" s="25"/>
      <c r="N41" s="24"/>
      <c r="O41" s="24"/>
      <c r="P41" s="24"/>
      <c r="Q41" s="24"/>
      <c r="R41" s="24"/>
      <c r="S41" s="24"/>
      <c r="T41" s="24"/>
    </row>
    <row r="42" spans="1:33" ht="15.75">
      <c r="I42" s="25"/>
      <c r="N42" s="24"/>
      <c r="O42" s="24"/>
      <c r="P42" s="24"/>
      <c r="Q42" s="24"/>
      <c r="R42" s="24"/>
      <c r="S42" s="24"/>
      <c r="T42" s="24"/>
    </row>
    <row r="43" spans="1:33" ht="15.75">
      <c r="I43" s="25"/>
      <c r="N43" s="24"/>
      <c r="O43" s="24"/>
      <c r="P43" s="24"/>
      <c r="Q43" s="24"/>
      <c r="R43" s="24"/>
      <c r="S43" s="24"/>
      <c r="T43" s="24"/>
    </row>
    <row r="44" spans="1:33" ht="15.75">
      <c r="I44" s="25"/>
      <c r="N44" s="24"/>
      <c r="O44" s="24"/>
      <c r="P44" s="24"/>
      <c r="Q44" s="24"/>
      <c r="R44" s="24"/>
      <c r="S44" s="24"/>
      <c r="T44" s="24"/>
    </row>
    <row r="45" spans="1:33" ht="15.75">
      <c r="I45" s="25"/>
      <c r="N45" s="24"/>
      <c r="O45" s="24"/>
      <c r="P45" s="24"/>
      <c r="Q45" s="24"/>
      <c r="R45" s="24"/>
      <c r="S45" s="24"/>
      <c r="T45" s="24"/>
    </row>
    <row r="46" spans="1:33" ht="15.75">
      <c r="I46" s="25"/>
      <c r="N46" s="24"/>
      <c r="O46" s="24"/>
      <c r="P46" s="24"/>
      <c r="Q46" s="24"/>
      <c r="R46" s="24"/>
      <c r="S46" s="24"/>
      <c r="T46" s="24"/>
    </row>
    <row r="47" spans="1:33" ht="15.75">
      <c r="I47" s="25"/>
      <c r="N47" s="24"/>
      <c r="O47" s="24"/>
      <c r="P47" s="24"/>
      <c r="Q47" s="24"/>
      <c r="R47" s="24"/>
      <c r="S47" s="24"/>
      <c r="T47" s="24"/>
    </row>
    <row r="48" spans="1:33" ht="15.75">
      <c r="I48" s="25"/>
      <c r="N48" s="24"/>
      <c r="O48" s="24"/>
      <c r="P48" s="24"/>
      <c r="Q48" s="24"/>
      <c r="R48" s="24"/>
      <c r="S48" s="24"/>
      <c r="T48" s="24"/>
    </row>
    <row r="49" spans="9:32" ht="15.75">
      <c r="I49" s="25"/>
      <c r="N49" s="24"/>
      <c r="O49" s="24"/>
      <c r="P49" s="24"/>
      <c r="Q49" s="24"/>
      <c r="R49" s="24"/>
      <c r="S49" s="24"/>
      <c r="T49" s="24"/>
    </row>
    <row r="50" spans="9:32" ht="15.75">
      <c r="I50" s="25"/>
      <c r="W50" s="1"/>
      <c r="X50" s="1"/>
      <c r="Y50" s="1"/>
      <c r="Z50" s="1"/>
      <c r="AA50" s="1"/>
      <c r="AB50" s="1"/>
      <c r="AC50" s="1"/>
      <c r="AD50" s="1"/>
      <c r="AE50" s="1"/>
      <c r="AF50" s="1"/>
    </row>
  </sheetData>
  <sheetProtection selectLockedCells="1" selectUnlockedCells="1"/>
  <mergeCells count="32">
    <mergeCell ref="O8:S8"/>
    <mergeCell ref="A9:M9"/>
    <mergeCell ref="O9:S9"/>
    <mergeCell ref="A12:A13"/>
    <mergeCell ref="B12:B13"/>
    <mergeCell ref="D12:D13"/>
    <mergeCell ref="E12:E13"/>
    <mergeCell ref="F12:F13"/>
    <mergeCell ref="G12:G13"/>
    <mergeCell ref="M12:M13"/>
    <mergeCell ref="H12:H13"/>
    <mergeCell ref="A10:M10"/>
    <mergeCell ref="I12:I13"/>
    <mergeCell ref="J12:J13"/>
    <mergeCell ref="L12:L13"/>
    <mergeCell ref="O10:S10"/>
    <mergeCell ref="AF12:AF13"/>
    <mergeCell ref="C12:C13"/>
    <mergeCell ref="W12:W13"/>
    <mergeCell ref="AG12:AG13"/>
    <mergeCell ref="O13:Q13"/>
    <mergeCell ref="U12:U13"/>
    <mergeCell ref="V12:V13"/>
    <mergeCell ref="X12:X13"/>
    <mergeCell ref="Y12:Y13"/>
    <mergeCell ref="Z12:Z13"/>
    <mergeCell ref="AA12:AA13"/>
    <mergeCell ref="AC12:AC13"/>
    <mergeCell ref="AD12:AD13"/>
    <mergeCell ref="AB12:AB13"/>
    <mergeCell ref="K12:K13"/>
    <mergeCell ref="AE12:AE13"/>
  </mergeCells>
  <conditionalFormatting sqref="L14">
    <cfRule type="expression" dxfId="39" priority="24">
      <formula>0</formula>
    </cfRule>
    <cfRule type="expression" dxfId="38" priority="25">
      <formula>0</formula>
    </cfRule>
  </conditionalFormatting>
  <conditionalFormatting sqref="L14">
    <cfRule type="cellIs" dxfId="37" priority="23" operator="between">
      <formula>0</formula>
      <formula>0</formula>
    </cfRule>
  </conditionalFormatting>
  <conditionalFormatting sqref="L15:L25">
    <cfRule type="expression" dxfId="36" priority="21">
      <formula>0</formula>
    </cfRule>
    <cfRule type="expression" dxfId="35" priority="22">
      <formula>0</formula>
    </cfRule>
  </conditionalFormatting>
  <conditionalFormatting sqref="L15:L25">
    <cfRule type="cellIs" dxfId="34" priority="20" operator="between">
      <formula>0</formula>
      <formula>0</formula>
    </cfRule>
  </conditionalFormatting>
  <conditionalFormatting sqref="AF14">
    <cfRule type="expression" dxfId="33" priority="11">
      <formula>0</formula>
    </cfRule>
    <cfRule type="expression" dxfId="32" priority="12">
      <formula>0</formula>
    </cfRule>
  </conditionalFormatting>
  <conditionalFormatting sqref="AF14">
    <cfRule type="cellIs" dxfId="31" priority="10" operator="between">
      <formula>0</formula>
      <formula>0</formula>
    </cfRule>
  </conditionalFormatting>
  <conditionalFormatting sqref="AF15:AF17">
    <cfRule type="expression" dxfId="30" priority="8">
      <formula>0</formula>
    </cfRule>
    <cfRule type="expression" dxfId="29" priority="9">
      <formula>0</formula>
    </cfRule>
  </conditionalFormatting>
  <conditionalFormatting sqref="AF15:AF17">
    <cfRule type="cellIs" dxfId="28" priority="7" operator="between">
      <formula>0</formula>
      <formula>0</formula>
    </cfRule>
  </conditionalFormatting>
  <conditionalFormatting sqref="M14:M25">
    <cfRule type="cellIs" dxfId="27" priority="13" operator="between">
      <formula>0</formula>
      <formula>0</formula>
    </cfRule>
  </conditionalFormatting>
  <conditionalFormatting sqref="AG14:AG17">
    <cfRule type="cellIs" dxfId="26" priority="5" operator="between">
      <formula>0</formula>
      <formula>0</formula>
    </cfRule>
  </conditionalFormatting>
  <conditionalFormatting sqref="AF18:AF25">
    <cfRule type="expression" dxfId="25" priority="3">
      <formula>0</formula>
    </cfRule>
    <cfRule type="expression" dxfId="24" priority="4">
      <formula>0</formula>
    </cfRule>
  </conditionalFormatting>
  <conditionalFormatting sqref="AF18:AF25">
    <cfRule type="cellIs" dxfId="23" priority="2" operator="between">
      <formula>0</formula>
      <formula>0</formula>
    </cfRule>
  </conditionalFormatting>
  <conditionalFormatting sqref="AG18:AG25">
    <cfRule type="cellIs" dxfId="22" priority="1" operator="between">
      <formula>0</formula>
      <formula>0</formula>
    </cfRule>
  </conditionalFormatting>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ignoredErrors>
    <ignoredError sqref="V28:V2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38"/>
  <sheetViews>
    <sheetView showGridLines="0" topLeftCell="K4" zoomScaleNormal="100" workbookViewId="0">
      <selection activeCell="AB9" sqref="AB9"/>
    </sheetView>
  </sheetViews>
  <sheetFormatPr baseColWidth="10" defaultColWidth="11" defaultRowHeight="12.75"/>
  <cols>
    <col min="1" max="1" width="18.7109375" customWidth="1"/>
    <col min="2" max="12" width="8.7109375" customWidth="1"/>
    <col min="13" max="13" width="10.5703125" customWidth="1"/>
    <col min="14" max="18" width="13.7109375" customWidth="1"/>
    <col min="19" max="19" width="20" customWidth="1"/>
    <col min="20" max="20" width="13.7109375" customWidth="1"/>
    <col min="21" max="21" width="20.28515625" customWidth="1"/>
    <col min="22" max="32" width="8.7109375" customWidth="1"/>
    <col min="33" max="33" width="10.140625" customWidth="1"/>
  </cols>
  <sheetData>
    <row r="1" spans="1:33" s="1" customFormat="1" ht="15.75"/>
    <row r="2" spans="1:33" s="1" customFormat="1" ht="15.75"/>
    <row r="3" spans="1:33" s="1" customFormat="1" ht="15.75"/>
    <row r="4" spans="1:33" s="1" customFormat="1" ht="15.75"/>
    <row r="5" spans="1:33" s="1" customFormat="1" ht="15.75"/>
    <row r="6" spans="1:33" s="1" customFormat="1" ht="15.75">
      <c r="V6" s="2"/>
      <c r="W6" s="2"/>
    </row>
    <row r="7" spans="1:33" s="6" customFormat="1" ht="18.75">
      <c r="A7" s="3" t="s">
        <v>19</v>
      </c>
      <c r="B7" s="3"/>
      <c r="C7" s="3"/>
      <c r="D7" s="4"/>
      <c r="E7" s="4"/>
      <c r="F7" s="4"/>
      <c r="G7" s="4"/>
      <c r="H7" s="4"/>
      <c r="I7" s="4"/>
      <c r="J7" s="4"/>
      <c r="K7" s="4"/>
      <c r="L7" s="4"/>
      <c r="M7" s="4"/>
      <c r="N7" s="4"/>
      <c r="O7" s="4"/>
      <c r="P7" s="4"/>
      <c r="Q7" s="4"/>
      <c r="R7" s="4"/>
      <c r="S7" s="4"/>
      <c r="T7" s="4"/>
      <c r="U7" s="4"/>
      <c r="V7" s="5"/>
      <c r="W7" s="5"/>
      <c r="X7" s="4"/>
      <c r="Y7" s="4"/>
      <c r="Z7" s="4"/>
      <c r="AA7" s="4"/>
      <c r="AB7" s="4"/>
      <c r="AC7" s="4"/>
      <c r="AD7" s="4"/>
      <c r="AE7" s="4"/>
      <c r="AF7" s="4"/>
      <c r="AG7" s="4"/>
    </row>
    <row r="8" spans="1:33" s="1" customFormat="1" ht="15.75">
      <c r="A8" s="7"/>
      <c r="B8" s="7"/>
      <c r="C8" s="7"/>
      <c r="D8" s="7"/>
      <c r="E8" s="7"/>
      <c r="F8" s="7"/>
      <c r="G8" s="7"/>
      <c r="H8" s="7"/>
      <c r="I8" s="7"/>
      <c r="J8" s="7"/>
      <c r="K8" s="7"/>
      <c r="L8" s="7"/>
      <c r="M8" s="7"/>
      <c r="N8" s="7"/>
      <c r="O8" s="125"/>
      <c r="P8" s="125"/>
      <c r="Q8" s="125"/>
      <c r="R8" s="125"/>
      <c r="S8" s="125"/>
      <c r="T8" s="7"/>
      <c r="U8" s="7"/>
      <c r="V8" s="7"/>
      <c r="W8" s="7"/>
      <c r="X8" s="7"/>
      <c r="Y8" s="7"/>
      <c r="Z8" s="7"/>
      <c r="AA8" s="7"/>
      <c r="AB8" s="7"/>
      <c r="AC8" s="7"/>
      <c r="AD8" s="7"/>
      <c r="AE8" s="7"/>
      <c r="AF8" s="7"/>
      <c r="AG8" s="7"/>
    </row>
    <row r="9" spans="1:33" s="14" customFormat="1" ht="33.4" customHeight="1">
      <c r="A9" s="126" t="s">
        <v>28</v>
      </c>
      <c r="B9" s="126"/>
      <c r="C9" s="126"/>
      <c r="D9" s="126"/>
      <c r="E9" s="126"/>
      <c r="F9" s="126"/>
      <c r="G9" s="126"/>
      <c r="H9" s="126"/>
      <c r="I9" s="126"/>
      <c r="J9" s="126"/>
      <c r="K9" s="126"/>
      <c r="L9" s="126"/>
      <c r="M9" s="126"/>
      <c r="O9" s="127" t="str">
        <f>CONCATENATE("Evolution mensuelle des volumes de",A9,"abattus :  ",TEXT(AE28,"0,0%")," entre 2022 et 2023")</f>
        <v>Evolution mensuelle des volumes deTotal poulets de chair abattus :  1,6% entre 2022 et 2023</v>
      </c>
      <c r="P9" s="127"/>
      <c r="Q9" s="127"/>
      <c r="R9" s="127"/>
      <c r="S9" s="127"/>
      <c r="U9" s="19" t="s">
        <v>28</v>
      </c>
      <c r="V9" s="13"/>
      <c r="W9" s="13"/>
      <c r="X9" s="13"/>
    </row>
    <row r="10" spans="1:33" s="14" customFormat="1" ht="33.4" customHeight="1">
      <c r="A10" s="126" t="s">
        <v>27</v>
      </c>
      <c r="B10" s="126"/>
      <c r="C10" s="126"/>
      <c r="D10" s="126"/>
      <c r="E10" s="126"/>
      <c r="F10" s="126"/>
      <c r="G10" s="126"/>
      <c r="H10" s="126"/>
      <c r="I10" s="126"/>
      <c r="J10" s="126"/>
      <c r="K10" s="126"/>
      <c r="L10" s="126"/>
      <c r="M10" s="126"/>
      <c r="O10" s="127" t="str">
        <f>CONCATENATE(TEXT(AG28,"0,0%"), " de janvier à avril entre 2023 et 2024")</f>
        <v>19,8% de janvier à avril entre 2023 et 2024</v>
      </c>
      <c r="P10" s="127"/>
      <c r="Q10" s="127"/>
      <c r="R10" s="127"/>
      <c r="S10" s="127"/>
      <c r="U10" s="19" t="s">
        <v>29</v>
      </c>
      <c r="V10" s="13"/>
      <c r="W10" s="13"/>
      <c r="X10" s="13"/>
    </row>
    <row r="11" spans="1:33" s="8" customFormat="1">
      <c r="E11" s="9"/>
      <c r="F11" s="9"/>
      <c r="G11" s="9"/>
      <c r="H11" s="9"/>
      <c r="I11" s="9"/>
      <c r="J11" s="9"/>
      <c r="K11" s="9"/>
      <c r="L11" s="9"/>
      <c r="Y11" s="9"/>
      <c r="Z11" s="9"/>
      <c r="AA11" s="9"/>
      <c r="AB11" s="9"/>
      <c r="AC11" s="9"/>
      <c r="AD11" s="9"/>
      <c r="AE11" s="9"/>
      <c r="AF11" s="9"/>
    </row>
    <row r="12" spans="1:33" s="8" customFormat="1" ht="14.65" customHeight="1">
      <c r="A12" s="128" t="s">
        <v>1</v>
      </c>
      <c r="B12" s="116" t="s">
        <v>14</v>
      </c>
      <c r="C12" s="116">
        <v>2015</v>
      </c>
      <c r="D12" s="116">
        <v>2016</v>
      </c>
      <c r="E12" s="116">
        <v>2017</v>
      </c>
      <c r="F12" s="116">
        <v>2018</v>
      </c>
      <c r="G12" s="116">
        <v>2019</v>
      </c>
      <c r="H12" s="116">
        <v>2020</v>
      </c>
      <c r="I12" s="116">
        <v>2021</v>
      </c>
      <c r="J12" s="116">
        <v>2022</v>
      </c>
      <c r="K12" s="116">
        <v>2023</v>
      </c>
      <c r="L12" s="116">
        <v>2024</v>
      </c>
      <c r="M12" s="118" t="s">
        <v>46</v>
      </c>
      <c r="U12" s="128" t="s">
        <v>15</v>
      </c>
      <c r="V12" s="116" t="s">
        <v>14</v>
      </c>
      <c r="W12" s="116">
        <v>2015</v>
      </c>
      <c r="X12" s="116">
        <v>2016</v>
      </c>
      <c r="Y12" s="116">
        <v>2017</v>
      </c>
      <c r="Z12" s="116">
        <v>2018</v>
      </c>
      <c r="AA12" s="116">
        <v>2019</v>
      </c>
      <c r="AB12" s="116">
        <v>2020</v>
      </c>
      <c r="AC12" s="116">
        <v>2021</v>
      </c>
      <c r="AD12" s="116">
        <v>2022</v>
      </c>
      <c r="AE12" s="116">
        <v>2023</v>
      </c>
      <c r="AF12" s="116">
        <v>2024</v>
      </c>
      <c r="AG12" s="118" t="s">
        <v>46</v>
      </c>
    </row>
    <row r="13" spans="1:33" s="8" customFormat="1" ht="23.1" customHeight="1">
      <c r="A13" s="129"/>
      <c r="B13" s="117"/>
      <c r="C13" s="117"/>
      <c r="D13" s="117"/>
      <c r="E13" s="117"/>
      <c r="F13" s="117"/>
      <c r="G13" s="117"/>
      <c r="H13" s="117"/>
      <c r="I13" s="117"/>
      <c r="J13" s="117"/>
      <c r="K13" s="117"/>
      <c r="L13" s="117"/>
      <c r="M13" s="119"/>
      <c r="O13" s="120"/>
      <c r="P13" s="120"/>
      <c r="Q13" s="120"/>
      <c r="U13" s="129"/>
      <c r="V13" s="117"/>
      <c r="W13" s="117"/>
      <c r="X13" s="117"/>
      <c r="Y13" s="117"/>
      <c r="Z13" s="117"/>
      <c r="AA13" s="117"/>
      <c r="AB13" s="117"/>
      <c r="AC13" s="117"/>
      <c r="AD13" s="117"/>
      <c r="AE13" s="117"/>
      <c r="AF13" s="117"/>
      <c r="AG13" s="119"/>
    </row>
    <row r="14" spans="1:33" s="8" customFormat="1">
      <c r="A14" s="48" t="s">
        <v>2</v>
      </c>
      <c r="B14" s="33">
        <v>2197.3213999999998</v>
      </c>
      <c r="C14" s="33">
        <v>2135.3890000000001</v>
      </c>
      <c r="D14" s="33">
        <v>1867.5459999999998</v>
      </c>
      <c r="E14" s="33">
        <v>2170.6019999999999</v>
      </c>
      <c r="F14" s="34">
        <v>2438.393</v>
      </c>
      <c r="G14" s="34">
        <v>2374.6770000000001</v>
      </c>
      <c r="H14" s="35">
        <v>2439.8310000000001</v>
      </c>
      <c r="I14" s="35">
        <v>2238.9230000000002</v>
      </c>
      <c r="J14" s="46">
        <v>2175.0439999999999</v>
      </c>
      <c r="K14" s="46">
        <v>2376.1769999999997</v>
      </c>
      <c r="L14" s="46">
        <v>2642.7689999999998</v>
      </c>
      <c r="M14" s="49">
        <f>L14/K14-1</f>
        <v>0.11219366234081063</v>
      </c>
      <c r="U14" s="48" t="s">
        <v>2</v>
      </c>
      <c r="V14" s="33">
        <v>3280.06</v>
      </c>
      <c r="W14" s="33">
        <v>3223.4380000000001</v>
      </c>
      <c r="X14" s="33">
        <v>2789.2460000000001</v>
      </c>
      <c r="Y14" s="33">
        <v>3254.7380000000003</v>
      </c>
      <c r="Z14" s="34">
        <v>3672.2049999999999</v>
      </c>
      <c r="AA14" s="34">
        <v>3460.6730000000002</v>
      </c>
      <c r="AB14" s="35">
        <v>3571.348</v>
      </c>
      <c r="AC14" s="35">
        <v>3332.056</v>
      </c>
      <c r="AD14" s="35">
        <v>3355.4470000000001</v>
      </c>
      <c r="AE14" s="35">
        <v>3677.2629999999999</v>
      </c>
      <c r="AF14" s="46">
        <v>4003.4540000000002</v>
      </c>
      <c r="AG14" s="49">
        <f>AF14/AE14-1</f>
        <v>8.8704832915132981E-2</v>
      </c>
    </row>
    <row r="15" spans="1:33" s="8" customFormat="1">
      <c r="A15" s="48" t="s">
        <v>3</v>
      </c>
      <c r="B15" s="33">
        <v>2075.4456</v>
      </c>
      <c r="C15" s="33">
        <v>2241.7139999999999</v>
      </c>
      <c r="D15" s="33">
        <v>2041.355</v>
      </c>
      <c r="E15" s="33">
        <v>1730.164</v>
      </c>
      <c r="F15" s="34">
        <v>2176.88</v>
      </c>
      <c r="G15" s="34">
        <v>2187.1149999999998</v>
      </c>
      <c r="H15" s="35">
        <v>2193.154</v>
      </c>
      <c r="I15" s="35">
        <v>2017.7060000000001</v>
      </c>
      <c r="J15" s="46">
        <v>2692.1729999999998</v>
      </c>
      <c r="K15" s="46">
        <v>1874.1030000000001</v>
      </c>
      <c r="L15" s="46">
        <v>2428.46</v>
      </c>
      <c r="M15" s="49">
        <f>L15/K15-1</f>
        <v>0.29579857670576271</v>
      </c>
      <c r="U15" s="48" t="s">
        <v>3</v>
      </c>
      <c r="V15" s="33">
        <v>3046.404</v>
      </c>
      <c r="W15" s="33">
        <v>3292.0570000000002</v>
      </c>
      <c r="X15" s="33">
        <v>2981.4110000000001</v>
      </c>
      <c r="Y15" s="33">
        <v>2540.248</v>
      </c>
      <c r="Z15" s="34">
        <v>3263.7730000000001</v>
      </c>
      <c r="AA15" s="34">
        <v>3154.5309999999999</v>
      </c>
      <c r="AB15" s="35">
        <v>3169.5459999999998</v>
      </c>
      <c r="AC15" s="35">
        <v>3053.0430000000001</v>
      </c>
      <c r="AD15" s="35">
        <v>3995.4389999999999</v>
      </c>
      <c r="AE15" s="35">
        <v>2898.4749999999999</v>
      </c>
      <c r="AF15" s="46">
        <v>3629.4929999999999</v>
      </c>
      <c r="AG15" s="49">
        <f>AF15/AE15-1</f>
        <v>0.25220779892874701</v>
      </c>
    </row>
    <row r="16" spans="1:33" s="8" customFormat="1">
      <c r="A16" s="48" t="s">
        <v>4</v>
      </c>
      <c r="B16" s="33">
        <v>2250.3435999999997</v>
      </c>
      <c r="C16" s="33">
        <v>2534.482</v>
      </c>
      <c r="D16" s="33">
        <v>2145.4830000000002</v>
      </c>
      <c r="E16" s="33">
        <v>1838.614</v>
      </c>
      <c r="F16" s="34">
        <v>2469.3789999999999</v>
      </c>
      <c r="G16" s="34">
        <v>2263.7600000000002</v>
      </c>
      <c r="H16" s="35">
        <v>2521.37</v>
      </c>
      <c r="I16" s="35">
        <v>2382.942</v>
      </c>
      <c r="J16" s="46">
        <v>2419.6819999999998</v>
      </c>
      <c r="K16" s="46">
        <v>2225.1749999999997</v>
      </c>
      <c r="L16" s="46">
        <v>2477.7860000000001</v>
      </c>
      <c r="M16" s="49">
        <f t="shared" ref="M16:M17" si="0">L16/K16-1</f>
        <v>0.11352410484568654</v>
      </c>
      <c r="U16" s="48" t="s">
        <v>4</v>
      </c>
      <c r="V16" s="33">
        <v>3305.2898</v>
      </c>
      <c r="W16" s="33">
        <v>3662.973</v>
      </c>
      <c r="X16" s="33">
        <v>3218.982</v>
      </c>
      <c r="Y16" s="33">
        <v>2698.6800000000003</v>
      </c>
      <c r="Z16" s="34">
        <v>3605.8040000000001</v>
      </c>
      <c r="AA16" s="34">
        <v>3340.01</v>
      </c>
      <c r="AB16" s="35">
        <v>3681.8579999999997</v>
      </c>
      <c r="AC16" s="35">
        <v>3550.1859999999997</v>
      </c>
      <c r="AD16" s="46">
        <v>3736.3890000000001</v>
      </c>
      <c r="AE16" s="46">
        <v>3423.6219999999998</v>
      </c>
      <c r="AF16" s="46">
        <v>4417.7190000000001</v>
      </c>
      <c r="AG16" s="49">
        <f t="shared" ref="AG16:AG17" si="1">AF16/AE16-1</f>
        <v>0.29036412314209925</v>
      </c>
    </row>
    <row r="17" spans="1:33" s="8" customFormat="1">
      <c r="A17" s="48" t="s">
        <v>5</v>
      </c>
      <c r="B17" s="33">
        <v>2193.7498000000001</v>
      </c>
      <c r="C17" s="33">
        <v>2492.9589999999998</v>
      </c>
      <c r="D17" s="33">
        <v>2045.4769999999999</v>
      </c>
      <c r="E17" s="33">
        <v>1676.893</v>
      </c>
      <c r="F17" s="34">
        <v>2274.3620000000001</v>
      </c>
      <c r="G17" s="34">
        <v>2479.058</v>
      </c>
      <c r="H17" s="35">
        <v>2559.5439999999999</v>
      </c>
      <c r="I17" s="35">
        <v>2437.9920000000002</v>
      </c>
      <c r="J17" s="46">
        <v>1899.2729999999999</v>
      </c>
      <c r="K17" s="46">
        <v>2223.558</v>
      </c>
      <c r="L17" s="46">
        <v>2624.2249999999999</v>
      </c>
      <c r="M17" s="49">
        <f t="shared" si="0"/>
        <v>0.18019183668696748</v>
      </c>
      <c r="U17" s="48" t="s">
        <v>5</v>
      </c>
      <c r="V17" s="33">
        <v>3233.0720000000001</v>
      </c>
      <c r="W17" s="33">
        <v>3642.587</v>
      </c>
      <c r="X17" s="33">
        <v>3010.3610000000003</v>
      </c>
      <c r="Y17" s="33">
        <v>2536.7080000000001</v>
      </c>
      <c r="Z17" s="34">
        <v>3354.8119999999999</v>
      </c>
      <c r="AA17" s="34">
        <v>3620.8919999999998</v>
      </c>
      <c r="AB17" s="35">
        <v>3710.7739999999999</v>
      </c>
      <c r="AC17" s="35">
        <v>3757.0919999999996</v>
      </c>
      <c r="AD17" s="46">
        <v>2899.1090000000004</v>
      </c>
      <c r="AE17" s="46">
        <v>3395.52</v>
      </c>
      <c r="AF17" s="46">
        <v>3992.4479999999999</v>
      </c>
      <c r="AG17" s="49">
        <f t="shared" si="1"/>
        <v>0.17579869946282156</v>
      </c>
    </row>
    <row r="18" spans="1:33" s="8" customFormat="1">
      <c r="A18" s="48" t="s">
        <v>6</v>
      </c>
      <c r="B18" s="33">
        <v>2319.4697999999999</v>
      </c>
      <c r="C18" s="33">
        <v>2282.8240000000001</v>
      </c>
      <c r="D18" s="33">
        <v>2351.6750000000002</v>
      </c>
      <c r="E18" s="33">
        <v>2079.7399999999998</v>
      </c>
      <c r="F18" s="34">
        <v>2412.2470000000003</v>
      </c>
      <c r="G18" s="34">
        <v>2470.8629999999998</v>
      </c>
      <c r="H18" s="35">
        <v>2343.7960000000003</v>
      </c>
      <c r="I18" s="35">
        <v>2334.3490000000002</v>
      </c>
      <c r="J18" s="46">
        <v>1972.037</v>
      </c>
      <c r="K18" s="46">
        <v>2473.681</v>
      </c>
      <c r="L18" s="46"/>
      <c r="M18" s="49"/>
      <c r="U18" s="48" t="s">
        <v>6</v>
      </c>
      <c r="V18" s="33">
        <v>3397.3933999999999</v>
      </c>
      <c r="W18" s="33">
        <v>3369.3330000000001</v>
      </c>
      <c r="X18" s="33">
        <v>3368.8</v>
      </c>
      <c r="Y18" s="33">
        <v>3085.8409999999999</v>
      </c>
      <c r="Z18" s="34">
        <v>3507.9059999999999</v>
      </c>
      <c r="AA18" s="34">
        <v>3655.087</v>
      </c>
      <c r="AB18" s="35">
        <v>3404.4</v>
      </c>
      <c r="AC18" s="35">
        <v>3466.7069999999999</v>
      </c>
      <c r="AD18" s="46">
        <v>2963.5709999999999</v>
      </c>
      <c r="AE18" s="46">
        <v>3791.0329999999999</v>
      </c>
      <c r="AF18" s="46"/>
      <c r="AG18" s="49"/>
    </row>
    <row r="19" spans="1:33" s="8" customFormat="1">
      <c r="A19" s="48" t="s">
        <v>7</v>
      </c>
      <c r="B19" s="33">
        <v>2257.0442000000003</v>
      </c>
      <c r="C19" s="33">
        <v>2244.81</v>
      </c>
      <c r="D19" s="33">
        <v>2268.482</v>
      </c>
      <c r="E19" s="33">
        <v>2189.9119999999998</v>
      </c>
      <c r="F19" s="34">
        <v>2298.7350000000001</v>
      </c>
      <c r="G19" s="34">
        <v>2283.2820000000002</v>
      </c>
      <c r="H19" s="35">
        <v>2451.1889999999999</v>
      </c>
      <c r="I19" s="35">
        <v>2290.2440000000001</v>
      </c>
      <c r="J19" s="46">
        <v>1998.7660000000001</v>
      </c>
      <c r="K19" s="46">
        <v>2463.4829999999997</v>
      </c>
      <c r="L19" s="46"/>
      <c r="M19" s="49"/>
      <c r="U19" s="48" t="s">
        <v>7</v>
      </c>
      <c r="V19" s="33">
        <v>3303.6781999999998</v>
      </c>
      <c r="W19" s="33">
        <v>3398.2239999999997</v>
      </c>
      <c r="X19" s="33">
        <v>3321.9859999999999</v>
      </c>
      <c r="Y19" s="33">
        <v>3168.92</v>
      </c>
      <c r="Z19" s="34">
        <v>3287.268</v>
      </c>
      <c r="AA19" s="34">
        <v>3341.9929999999999</v>
      </c>
      <c r="AB19" s="35">
        <v>3566.17</v>
      </c>
      <c r="AC19" s="35">
        <v>3413.4369999999999</v>
      </c>
      <c r="AD19" s="46">
        <v>3004.4850000000001</v>
      </c>
      <c r="AE19" s="46">
        <v>3709.3879999999999</v>
      </c>
      <c r="AF19" s="46"/>
      <c r="AG19" s="49"/>
    </row>
    <row r="20" spans="1:33" s="9" customFormat="1" ht="12.95" customHeight="1">
      <c r="A20" s="48" t="s">
        <v>8</v>
      </c>
      <c r="B20" s="33">
        <v>2466.1444000000001</v>
      </c>
      <c r="C20" s="33">
        <v>2433.2049999999999</v>
      </c>
      <c r="D20" s="33">
        <v>2370.27</v>
      </c>
      <c r="E20" s="33">
        <v>2369.895</v>
      </c>
      <c r="F20" s="34">
        <v>2474.951</v>
      </c>
      <c r="G20" s="34">
        <v>2682.4009999999998</v>
      </c>
      <c r="H20" s="35">
        <v>2611.3340000000003</v>
      </c>
      <c r="I20" s="35">
        <v>2491.7889999999998</v>
      </c>
      <c r="J20" s="46">
        <v>2112.837</v>
      </c>
      <c r="K20" s="46">
        <v>2318.8780000000002</v>
      </c>
      <c r="L20" s="46"/>
      <c r="M20" s="49"/>
      <c r="U20" s="48" t="s">
        <v>8</v>
      </c>
      <c r="V20" s="33">
        <v>3498.2921999999999</v>
      </c>
      <c r="W20" s="33">
        <v>3532.0609999999997</v>
      </c>
      <c r="X20" s="33">
        <v>3334.6919999999996</v>
      </c>
      <c r="Y20" s="33">
        <v>3335.913</v>
      </c>
      <c r="Z20" s="34">
        <v>3531.6770000000001</v>
      </c>
      <c r="AA20" s="34">
        <v>3757.1179999999999</v>
      </c>
      <c r="AB20" s="35">
        <v>3783.5189999999998</v>
      </c>
      <c r="AC20" s="35">
        <v>3660.125</v>
      </c>
      <c r="AD20" s="46">
        <v>3499.5430000000001</v>
      </c>
      <c r="AE20" s="46">
        <v>3467.1390000000001</v>
      </c>
      <c r="AF20" s="46"/>
      <c r="AG20" s="49"/>
    </row>
    <row r="21" spans="1:33" s="8" customFormat="1" ht="12.95" customHeight="1">
      <c r="A21" s="48" t="s">
        <v>9</v>
      </c>
      <c r="B21" s="33">
        <v>2489.1570000000002</v>
      </c>
      <c r="C21" s="33">
        <v>2240.0320000000002</v>
      </c>
      <c r="D21" s="33">
        <v>2537.3269999999998</v>
      </c>
      <c r="E21" s="33">
        <v>2555.7489999999998</v>
      </c>
      <c r="F21" s="34">
        <v>2623.9749999999999</v>
      </c>
      <c r="G21" s="34">
        <v>2488.7020000000002</v>
      </c>
      <c r="H21" s="35">
        <v>2442.4290000000001</v>
      </c>
      <c r="I21" s="35">
        <v>2509.2089999999998</v>
      </c>
      <c r="J21" s="46">
        <v>2496.768</v>
      </c>
      <c r="K21" s="46">
        <v>2496.768</v>
      </c>
      <c r="L21" s="46"/>
      <c r="M21" s="49"/>
      <c r="U21" s="48" t="s">
        <v>9</v>
      </c>
      <c r="V21" s="33">
        <v>3518.5461999999998</v>
      </c>
      <c r="W21" s="33">
        <v>3212.9880000000003</v>
      </c>
      <c r="X21" s="33">
        <v>3514.0619999999999</v>
      </c>
      <c r="Y21" s="33">
        <v>3605.0610000000001</v>
      </c>
      <c r="Z21" s="34">
        <v>3735.3570000000004</v>
      </c>
      <c r="AA21" s="34">
        <v>3525.2629999999999</v>
      </c>
      <c r="AB21" s="35">
        <v>3571.79</v>
      </c>
      <c r="AC21" s="35">
        <v>3722.8209999999999</v>
      </c>
      <c r="AD21" s="46">
        <v>3737.846</v>
      </c>
      <c r="AE21" s="46">
        <v>3722.8130000000001</v>
      </c>
      <c r="AF21" s="46"/>
      <c r="AG21" s="49"/>
    </row>
    <row r="22" spans="1:33" s="8" customFormat="1" ht="12.95" customHeight="1">
      <c r="A22" s="48" t="s">
        <v>10</v>
      </c>
      <c r="B22" s="33">
        <v>2234.0127999999995</v>
      </c>
      <c r="C22" s="33">
        <v>2301.9780000000001</v>
      </c>
      <c r="D22" s="33">
        <v>2228.136</v>
      </c>
      <c r="E22" s="33">
        <v>2176.087</v>
      </c>
      <c r="F22" s="34">
        <v>2182.6469999999999</v>
      </c>
      <c r="G22" s="34">
        <v>2281.2159999999999</v>
      </c>
      <c r="H22" s="35">
        <v>2481.8440000000001</v>
      </c>
      <c r="I22" s="35">
        <v>2408.5550000000003</v>
      </c>
      <c r="J22" s="46">
        <v>2366.0950000000003</v>
      </c>
      <c r="K22" s="46">
        <v>2174.5230000000001</v>
      </c>
      <c r="L22" s="46"/>
      <c r="M22" s="49"/>
      <c r="U22" s="48" t="s">
        <v>10</v>
      </c>
      <c r="V22" s="33">
        <v>3203.7920000000004</v>
      </c>
      <c r="W22" s="33">
        <v>3374.0950000000003</v>
      </c>
      <c r="X22" s="33">
        <v>3127.1910000000003</v>
      </c>
      <c r="Y22" s="33">
        <v>3167.0129999999999</v>
      </c>
      <c r="Z22" s="34">
        <v>3114.1310000000003</v>
      </c>
      <c r="AA22" s="34">
        <v>3236.53</v>
      </c>
      <c r="AB22" s="35">
        <v>3613.7069999999999</v>
      </c>
      <c r="AC22" s="35">
        <v>3619.8130000000001</v>
      </c>
      <c r="AD22" s="46">
        <v>3543.5340000000001</v>
      </c>
      <c r="AE22" s="46">
        <v>3227.877</v>
      </c>
      <c r="AF22" s="46"/>
      <c r="AG22" s="49"/>
    </row>
    <row r="23" spans="1:33" s="8" customFormat="1" ht="12.95" customHeight="1">
      <c r="A23" s="48" t="s">
        <v>11</v>
      </c>
      <c r="B23" s="33">
        <v>2294.5708000000004</v>
      </c>
      <c r="C23" s="33">
        <v>2181.77</v>
      </c>
      <c r="D23" s="33">
        <v>2061.8290000000002</v>
      </c>
      <c r="E23" s="33">
        <v>2310.0230000000001</v>
      </c>
      <c r="F23" s="34">
        <v>2434.277</v>
      </c>
      <c r="G23" s="34">
        <v>2484.9549999999999</v>
      </c>
      <c r="H23" s="35">
        <v>2401.4629999999997</v>
      </c>
      <c r="I23" s="35">
        <v>2302.7449999999999</v>
      </c>
      <c r="J23" s="35">
        <v>2328.0529999999999</v>
      </c>
      <c r="K23" s="35">
        <v>2482.6979999999999</v>
      </c>
      <c r="L23" s="46"/>
      <c r="M23" s="49"/>
      <c r="U23" s="48" t="s">
        <v>11</v>
      </c>
      <c r="V23" s="33">
        <v>3296.3366000000001</v>
      </c>
      <c r="W23" s="33">
        <v>3162.6120000000001</v>
      </c>
      <c r="X23" s="33">
        <v>2912.4639999999999</v>
      </c>
      <c r="Y23" s="33">
        <v>3369.0279999999998</v>
      </c>
      <c r="Z23" s="34">
        <v>3449.6550000000002</v>
      </c>
      <c r="AA23" s="34">
        <v>3587.924</v>
      </c>
      <c r="AB23" s="35">
        <v>3543.1529999999998</v>
      </c>
      <c r="AC23" s="35">
        <v>3523.4540000000002</v>
      </c>
      <c r="AD23" s="35">
        <v>3567.5309999999999</v>
      </c>
      <c r="AE23" s="35">
        <v>3705.549</v>
      </c>
      <c r="AF23" s="46"/>
      <c r="AG23" s="49"/>
    </row>
    <row r="24" spans="1:33" s="8" customFormat="1" ht="12.95" customHeight="1">
      <c r="A24" s="48" t="s">
        <v>12</v>
      </c>
      <c r="B24" s="33">
        <v>2134.8465999999999</v>
      </c>
      <c r="C24" s="33">
        <v>1969.037</v>
      </c>
      <c r="D24" s="33">
        <v>2086.5410000000002</v>
      </c>
      <c r="E24" s="33">
        <v>2214.6120000000001</v>
      </c>
      <c r="F24" s="33">
        <v>2222.3220000000001</v>
      </c>
      <c r="G24" s="33">
        <v>2181.721</v>
      </c>
      <c r="H24" s="36">
        <v>2304.3090000000002</v>
      </c>
      <c r="I24" s="36">
        <v>2256.645</v>
      </c>
      <c r="J24" s="36">
        <v>2333.7950000000001</v>
      </c>
      <c r="K24" s="36">
        <v>2533.848</v>
      </c>
      <c r="L24" s="46"/>
      <c r="M24" s="50"/>
      <c r="U24" s="48" t="s">
        <v>12</v>
      </c>
      <c r="V24" s="33">
        <v>3098.6651999999999</v>
      </c>
      <c r="W24" s="33">
        <v>2834.39</v>
      </c>
      <c r="X24" s="33">
        <v>3012.84</v>
      </c>
      <c r="Y24" s="33">
        <v>3260.768</v>
      </c>
      <c r="Z24" s="33">
        <v>3225.114</v>
      </c>
      <c r="AA24" s="33">
        <v>3160.2139999999999</v>
      </c>
      <c r="AB24" s="36">
        <v>3371.17</v>
      </c>
      <c r="AC24" s="36">
        <v>3432.0619999999999</v>
      </c>
      <c r="AD24" s="36">
        <v>3571.431</v>
      </c>
      <c r="AE24" s="36">
        <v>3852.0839999999998</v>
      </c>
      <c r="AF24" s="46"/>
      <c r="AG24" s="50"/>
    </row>
    <row r="25" spans="1:33" s="8" customFormat="1" ht="12.95" customHeight="1">
      <c r="A25" s="51" t="s">
        <v>13</v>
      </c>
      <c r="B25" s="33">
        <v>1967.6468</v>
      </c>
      <c r="C25" s="37">
        <v>2016.492</v>
      </c>
      <c r="D25" s="37">
        <v>1862.9110000000001</v>
      </c>
      <c r="E25" s="37">
        <v>1916.5259999999998</v>
      </c>
      <c r="F25" s="37">
        <v>1977.796</v>
      </c>
      <c r="G25" s="37">
        <v>2064.509</v>
      </c>
      <c r="H25" s="36">
        <v>2228.991</v>
      </c>
      <c r="I25" s="36">
        <v>2180.2359999999999</v>
      </c>
      <c r="J25" s="36">
        <v>2217.2329999999997</v>
      </c>
      <c r="K25" s="36">
        <v>1979.4180000000001</v>
      </c>
      <c r="L25" s="46"/>
      <c r="M25" s="50"/>
      <c r="U25" s="51" t="s">
        <v>13</v>
      </c>
      <c r="V25" s="33">
        <v>2905.8383999999996</v>
      </c>
      <c r="W25" s="37">
        <v>2956.5969999999998</v>
      </c>
      <c r="X25" s="37">
        <v>2740.4659999999999</v>
      </c>
      <c r="Y25" s="37">
        <v>2949.473</v>
      </c>
      <c r="Z25" s="37">
        <v>2831.7129999999997</v>
      </c>
      <c r="AA25" s="37">
        <v>3050.9429999999998</v>
      </c>
      <c r="AB25" s="36">
        <v>3293.4850000000001</v>
      </c>
      <c r="AC25" s="36">
        <v>3286.0719999999997</v>
      </c>
      <c r="AD25" s="36">
        <v>3441.8820000000001</v>
      </c>
      <c r="AE25" s="36">
        <v>3119.817</v>
      </c>
      <c r="AF25" s="46"/>
      <c r="AG25" s="50"/>
    </row>
    <row r="26" spans="1:33" s="1" customFormat="1" ht="15.75">
      <c r="A26" s="52" t="s">
        <v>25</v>
      </c>
      <c r="B26" s="30">
        <f t="shared" ref="B26" si="2">SUM(B14:B20)</f>
        <v>15759.518800000002</v>
      </c>
      <c r="C26" s="30">
        <f t="shared" ref="C26:H26" si="3">SUM(C14:C20)</f>
        <v>16365.383</v>
      </c>
      <c r="D26" s="30">
        <f t="shared" si="3"/>
        <v>15090.288</v>
      </c>
      <c r="E26" s="30">
        <f t="shared" si="3"/>
        <v>14055.82</v>
      </c>
      <c r="F26" s="30">
        <f t="shared" si="3"/>
        <v>16544.947</v>
      </c>
      <c r="G26" s="30">
        <f t="shared" si="3"/>
        <v>16741.156000000003</v>
      </c>
      <c r="H26" s="30">
        <f t="shared" si="3"/>
        <v>17120.218000000001</v>
      </c>
      <c r="I26" s="30">
        <f>SUM(I14:I20)</f>
        <v>16193.945000000003</v>
      </c>
      <c r="J26" s="30">
        <f>SUM(J14:J20)</f>
        <v>15269.811999999998</v>
      </c>
      <c r="K26" s="30">
        <f>SUM(K14:K20)</f>
        <v>15955.055</v>
      </c>
      <c r="L26" s="30"/>
      <c r="M26" s="47"/>
      <c r="N26" s="7"/>
      <c r="O26" s="7"/>
      <c r="P26" s="7"/>
      <c r="Q26" s="7"/>
      <c r="R26" s="7"/>
      <c r="S26" s="7"/>
      <c r="T26" s="7"/>
      <c r="U26" s="52" t="s">
        <v>25</v>
      </c>
      <c r="V26" s="30">
        <f t="shared" ref="V26:AB26" si="4">SUM(V14:V20)</f>
        <v>23064.189599999998</v>
      </c>
      <c r="W26" s="30">
        <f t="shared" si="4"/>
        <v>24120.672999999995</v>
      </c>
      <c r="X26" s="30">
        <f t="shared" si="4"/>
        <v>22025.477999999999</v>
      </c>
      <c r="Y26" s="30">
        <f t="shared" si="4"/>
        <v>20621.048000000003</v>
      </c>
      <c r="Z26" s="30">
        <f t="shared" si="4"/>
        <v>24223.445</v>
      </c>
      <c r="AA26" s="30">
        <f t="shared" si="4"/>
        <v>24330.303999999996</v>
      </c>
      <c r="AB26" s="30">
        <f t="shared" si="4"/>
        <v>24887.614999999998</v>
      </c>
      <c r="AC26" s="30">
        <f>SUM(AC14:AC20)</f>
        <v>24232.646000000001</v>
      </c>
      <c r="AD26" s="30">
        <f>SUM(AD14:AD20)</f>
        <v>23453.983000000004</v>
      </c>
      <c r="AE26" s="30">
        <f>SUM(AE14:AE20)</f>
        <v>24362.44</v>
      </c>
      <c r="AF26" s="30"/>
      <c r="AG26" s="47"/>
    </row>
    <row r="27" spans="1:33" s="1" customFormat="1" ht="15.75">
      <c r="A27" s="52" t="s">
        <v>26</v>
      </c>
      <c r="B27" s="30">
        <f t="shared" ref="B27" si="5">SUM(B14:B25)</f>
        <v>26879.752800000002</v>
      </c>
      <c r="C27" s="30">
        <f t="shared" ref="C27:H27" si="6">SUM(C14:C25)</f>
        <v>27074.691999999999</v>
      </c>
      <c r="D27" s="30">
        <f t="shared" si="6"/>
        <v>25867.032000000003</v>
      </c>
      <c r="E27" s="30">
        <f t="shared" si="6"/>
        <v>25228.817000000003</v>
      </c>
      <c r="F27" s="30">
        <f t="shared" si="6"/>
        <v>27985.963999999996</v>
      </c>
      <c r="G27" s="30">
        <f t="shared" si="6"/>
        <v>28242.259000000005</v>
      </c>
      <c r="H27" s="30">
        <f t="shared" si="6"/>
        <v>28979.254000000001</v>
      </c>
      <c r="I27" s="30">
        <f>SUM(I14:I25)</f>
        <v>27851.335000000003</v>
      </c>
      <c r="J27" s="30">
        <f>SUM(J14:J25)</f>
        <v>27011.756000000001</v>
      </c>
      <c r="K27" s="30">
        <f>SUM(K14:K25)</f>
        <v>27622.31</v>
      </c>
      <c r="L27" s="30"/>
      <c r="M27" s="47"/>
      <c r="N27" s="7"/>
      <c r="O27" s="7"/>
      <c r="P27" s="7"/>
      <c r="Q27" s="7"/>
      <c r="R27" s="7"/>
      <c r="S27" s="7"/>
      <c r="T27" s="7"/>
      <c r="U27" s="52" t="s">
        <v>26</v>
      </c>
      <c r="V27" s="30">
        <f t="shared" ref="V27:AB27" si="7">SUM(V14:V25)</f>
        <v>39087.368000000002</v>
      </c>
      <c r="W27" s="30">
        <f t="shared" si="7"/>
        <v>39661.354999999996</v>
      </c>
      <c r="X27" s="30">
        <f t="shared" si="7"/>
        <v>37332.501000000004</v>
      </c>
      <c r="Y27" s="30">
        <f t="shared" si="7"/>
        <v>36972.391000000003</v>
      </c>
      <c r="Z27" s="30">
        <f t="shared" si="7"/>
        <v>40579.415000000008</v>
      </c>
      <c r="AA27" s="30">
        <f t="shared" si="7"/>
        <v>40891.177999999993</v>
      </c>
      <c r="AB27" s="30">
        <f t="shared" si="7"/>
        <v>42280.92</v>
      </c>
      <c r="AC27" s="30">
        <f>SUM(AC14:AC25)</f>
        <v>41816.867999999995</v>
      </c>
      <c r="AD27" s="30">
        <f>SUM(AD14:AD25)</f>
        <v>41316.207000000002</v>
      </c>
      <c r="AE27" s="30">
        <f>SUM(AE14:AE25)</f>
        <v>41990.58</v>
      </c>
      <c r="AF27" s="30"/>
      <c r="AG27" s="47"/>
    </row>
    <row r="28" spans="1:33" s="1" customFormat="1" ht="15.75">
      <c r="A28" s="53" t="s">
        <v>16</v>
      </c>
      <c r="B28" s="55"/>
      <c r="C28" s="55"/>
      <c r="D28" s="56">
        <f>D27/C27-1</f>
        <v>-4.460475487588178E-2</v>
      </c>
      <c r="E28" s="56">
        <f t="shared" ref="E28:K28" si="8">E27/D27-1</f>
        <v>-2.4672911836193689E-2</v>
      </c>
      <c r="F28" s="56">
        <f t="shared" si="8"/>
        <v>0.10928562365805705</v>
      </c>
      <c r="G28" s="56">
        <f t="shared" si="8"/>
        <v>9.1579836235053946E-3</v>
      </c>
      <c r="H28" s="56">
        <f t="shared" si="8"/>
        <v>2.6095469204499455E-2</v>
      </c>
      <c r="I28" s="56">
        <f t="shared" si="8"/>
        <v>-3.8921602329721749E-2</v>
      </c>
      <c r="J28" s="56">
        <f t="shared" si="8"/>
        <v>-3.0145018183149963E-2</v>
      </c>
      <c r="K28" s="56">
        <f t="shared" si="8"/>
        <v>2.2603269480147903E-2</v>
      </c>
      <c r="L28" s="54"/>
      <c r="M28" s="57">
        <f>(L14+L15+L16+L17)/(K14+K15+K16+K17)-1</f>
        <v>0.16947060545834347</v>
      </c>
      <c r="N28" s="7"/>
      <c r="O28" s="7"/>
      <c r="P28" s="7"/>
      <c r="Q28" s="7"/>
      <c r="R28" s="7"/>
      <c r="S28" s="7"/>
      <c r="T28" s="7"/>
      <c r="U28" s="53" t="s">
        <v>16</v>
      </c>
      <c r="V28" s="55"/>
      <c r="W28" s="55"/>
      <c r="X28" s="55">
        <f t="shared" ref="X28:AE28" si="9">X27/W27-1</f>
        <v>-5.8718467888956183E-2</v>
      </c>
      <c r="Y28" s="55">
        <f t="shared" si="9"/>
        <v>-9.6460186259688108E-3</v>
      </c>
      <c r="Z28" s="55">
        <f>Z27/Y27-1</f>
        <v>9.7559933302663771E-2</v>
      </c>
      <c r="AA28" s="55">
        <f t="shared" si="9"/>
        <v>7.6827869499840329E-3</v>
      </c>
      <c r="AB28" s="55">
        <f t="shared" si="9"/>
        <v>3.398635275315387E-2</v>
      </c>
      <c r="AC28" s="55">
        <f t="shared" si="9"/>
        <v>-1.0975447081094769E-2</v>
      </c>
      <c r="AD28" s="55">
        <f t="shared" si="9"/>
        <v>-1.1972704412008928E-2</v>
      </c>
      <c r="AE28" s="55">
        <f t="shared" si="9"/>
        <v>1.6322238873476502E-2</v>
      </c>
      <c r="AF28" s="54"/>
      <c r="AG28" s="57">
        <f>(AF14+AF15+AF16+AF17)/(AE14+AE15+AE16+AE17)-1</f>
        <v>0.19770494397859495</v>
      </c>
    </row>
    <row r="29" spans="1:33" s="1" customFormat="1" ht="15.75">
      <c r="A29" s="9"/>
      <c r="B29" s="12"/>
      <c r="C29" s="12"/>
      <c r="D29" s="27"/>
      <c r="E29" s="27"/>
      <c r="F29" s="27"/>
      <c r="G29" s="27"/>
      <c r="H29" s="27"/>
      <c r="I29" s="27"/>
      <c r="J29" s="12"/>
      <c r="K29" s="12"/>
      <c r="L29" s="12"/>
      <c r="M29" s="12"/>
      <c r="N29" s="7"/>
      <c r="O29" s="7"/>
      <c r="P29" s="7"/>
      <c r="Q29" s="7"/>
      <c r="R29" s="7"/>
      <c r="S29" s="7"/>
      <c r="T29" s="7"/>
      <c r="U29" s="9"/>
      <c r="V29" s="12"/>
      <c r="W29" s="12"/>
      <c r="X29" s="27"/>
      <c r="Y29" s="27"/>
      <c r="Z29" s="27"/>
      <c r="AA29" s="27"/>
      <c r="AB29" s="27"/>
      <c r="AC29" s="27"/>
      <c r="AD29" s="12"/>
      <c r="AE29" s="12"/>
      <c r="AF29" s="12"/>
      <c r="AG29" s="12"/>
    </row>
    <row r="30" spans="1:33" s="1" customFormat="1" ht="15.75">
      <c r="A30" s="10" t="s">
        <v>18</v>
      </c>
      <c r="B30" s="11"/>
      <c r="C30" s="29">
        <f t="shared" ref="C30:K30" si="10">C27/C31</f>
        <v>3.5007492108759267E-2</v>
      </c>
      <c r="D30" s="29">
        <f t="shared" si="10"/>
        <v>3.4536632981445804E-2</v>
      </c>
      <c r="E30" s="29">
        <f t="shared" si="10"/>
        <v>3.3758403227532825E-2</v>
      </c>
      <c r="F30" s="29">
        <f t="shared" si="10"/>
        <v>3.7613334541792838E-2</v>
      </c>
      <c r="G30" s="29">
        <f t="shared" si="10"/>
        <v>3.8949464973833614E-2</v>
      </c>
      <c r="H30" s="29">
        <f t="shared" si="10"/>
        <v>4.0133171161788259E-2</v>
      </c>
      <c r="I30" s="29">
        <f t="shared" si="10"/>
        <v>3.8833181220294208E-2</v>
      </c>
      <c r="J30" s="29">
        <f t="shared" si="10"/>
        <v>3.8917593514774265E-2</v>
      </c>
      <c r="K30" s="29">
        <f t="shared" si="10"/>
        <v>4.0155264368691469E-2</v>
      </c>
      <c r="L30" s="32">
        <f>(L14+L15+L16+L17)/L31</f>
        <v>4.2095457907109633E-2</v>
      </c>
      <c r="M30" s="12"/>
      <c r="N30" s="7"/>
      <c r="O30" s="7"/>
      <c r="P30" s="7"/>
      <c r="Q30" s="7"/>
      <c r="R30" s="7"/>
      <c r="S30" s="7"/>
      <c r="T30" s="7"/>
      <c r="U30" s="10" t="s">
        <v>18</v>
      </c>
      <c r="V30" s="11"/>
      <c r="W30" s="29">
        <f t="shared" ref="W30:AE30" si="11">W27/W31</f>
        <v>3.8166201094696268E-2</v>
      </c>
      <c r="X30" s="29">
        <f t="shared" si="11"/>
        <v>3.6653934049724265E-2</v>
      </c>
      <c r="Y30" s="29">
        <f t="shared" si="11"/>
        <v>3.5505180938767152E-2</v>
      </c>
      <c r="Z30" s="29">
        <f t="shared" si="11"/>
        <v>3.8214369119566181E-2</v>
      </c>
      <c r="AA30" s="29">
        <f t="shared" si="11"/>
        <v>3.8740053472277158E-2</v>
      </c>
      <c r="AB30" s="29">
        <f t="shared" si="11"/>
        <v>3.9798285742522033E-2</v>
      </c>
      <c r="AC30" s="29">
        <f t="shared" si="11"/>
        <v>3.8726464888376819E-2</v>
      </c>
      <c r="AD30" s="29">
        <f t="shared" si="11"/>
        <v>3.9118650242675017E-2</v>
      </c>
      <c r="AE30" s="29">
        <f t="shared" si="11"/>
        <v>3.9234827932016735E-2</v>
      </c>
      <c r="AF30" s="32">
        <f>(AF14+AF15+AF16+AF17)/AF31</f>
        <v>4.1267989650073063E-2</v>
      </c>
      <c r="AG30" s="12"/>
    </row>
    <row r="31" spans="1:33" s="1" customFormat="1" ht="15.75">
      <c r="A31" s="10" t="s">
        <v>17</v>
      </c>
      <c r="B31" s="30">
        <v>747769.80040000007</v>
      </c>
      <c r="C31" s="45">
        <v>773397.07499999995</v>
      </c>
      <c r="D31" s="45">
        <v>748973.76399999997</v>
      </c>
      <c r="E31" s="45">
        <v>747334.429</v>
      </c>
      <c r="F31" s="45">
        <v>744043.68400000001</v>
      </c>
      <c r="G31" s="45">
        <v>725100.05</v>
      </c>
      <c r="H31" s="45">
        <v>722077.353</v>
      </c>
      <c r="I31" s="45">
        <v>717204.56900000002</v>
      </c>
      <c r="J31" s="45">
        <v>694075.701</v>
      </c>
      <c r="K31" s="45">
        <v>687887.63899999997</v>
      </c>
      <c r="L31" s="45">
        <v>241670.72899999999</v>
      </c>
      <c r="M31" s="12"/>
      <c r="N31" s="7"/>
      <c r="O31" s="7"/>
      <c r="P31" s="7"/>
      <c r="Q31" s="7"/>
      <c r="R31" s="7"/>
      <c r="S31" s="7"/>
      <c r="T31" s="7"/>
      <c r="U31" s="10" t="s">
        <v>17</v>
      </c>
      <c r="V31" s="30">
        <v>1043285.5012000001</v>
      </c>
      <c r="W31" s="45">
        <v>1039174.816</v>
      </c>
      <c r="X31" s="45">
        <v>1018512.8</v>
      </c>
      <c r="Y31" s="45">
        <v>1041323.83</v>
      </c>
      <c r="Z31" s="45">
        <v>1061888.916</v>
      </c>
      <c r="AA31" s="45">
        <v>1055527.1440000001</v>
      </c>
      <c r="AB31" s="45">
        <v>1062380.432</v>
      </c>
      <c r="AC31" s="45">
        <v>1079800.8060000001</v>
      </c>
      <c r="AD31" s="45">
        <v>1056176.702</v>
      </c>
      <c r="AE31" s="45">
        <v>1070237.3940000001</v>
      </c>
      <c r="AF31" s="45">
        <v>388754.435</v>
      </c>
      <c r="AG31" s="12"/>
    </row>
    <row r="32" spans="1:33" s="1" customFormat="1" ht="15.75">
      <c r="A32" s="10" t="s">
        <v>16</v>
      </c>
      <c r="B32" s="11"/>
      <c r="C32" s="29"/>
      <c r="D32" s="58">
        <f t="shared" ref="D32:K32" si="12">D31/C31-1</f>
        <v>-3.1579264765127291E-2</v>
      </c>
      <c r="E32" s="58">
        <f t="shared" si="12"/>
        <v>-2.1887749328426409E-3</v>
      </c>
      <c r="F32" s="58">
        <f t="shared" si="12"/>
        <v>-4.4033097798040766E-3</v>
      </c>
      <c r="G32" s="58">
        <f t="shared" si="12"/>
        <v>-2.5460378748406898E-2</v>
      </c>
      <c r="H32" s="58">
        <f t="shared" si="12"/>
        <v>-4.1686619660280533E-3</v>
      </c>
      <c r="I32" s="58">
        <f t="shared" si="12"/>
        <v>-6.7482853184013258E-3</v>
      </c>
      <c r="J32" s="58">
        <f t="shared" si="12"/>
        <v>-3.2248634489666861E-2</v>
      </c>
      <c r="K32" s="58">
        <f t="shared" si="12"/>
        <v>-8.9155433493558478E-3</v>
      </c>
      <c r="L32" s="58"/>
      <c r="M32" s="12"/>
      <c r="N32" s="7"/>
      <c r="O32" s="7"/>
      <c r="P32" s="7"/>
      <c r="Q32" s="7"/>
      <c r="R32" s="7"/>
      <c r="S32" s="7"/>
      <c r="T32" s="7"/>
      <c r="U32" s="10" t="s">
        <v>16</v>
      </c>
      <c r="V32" s="11"/>
      <c r="W32" s="29"/>
      <c r="X32" s="58">
        <f t="shared" ref="X32:AE32" si="13">X31/W31-1</f>
        <v>-1.9883099245545988E-2</v>
      </c>
      <c r="Y32" s="58">
        <f t="shared" si="13"/>
        <v>2.2396409745660373E-2</v>
      </c>
      <c r="Z32" s="58">
        <f t="shared" si="13"/>
        <v>1.9748982408287041E-2</v>
      </c>
      <c r="AA32" s="58">
        <f t="shared" si="13"/>
        <v>-5.9909957662651614E-3</v>
      </c>
      <c r="AB32" s="58">
        <f t="shared" si="13"/>
        <v>6.4927633921652017E-3</v>
      </c>
      <c r="AC32" s="58">
        <f t="shared" si="13"/>
        <v>1.639749140259017E-2</v>
      </c>
      <c r="AD32" s="58">
        <f t="shared" si="13"/>
        <v>-2.187820556229525E-2</v>
      </c>
      <c r="AE32" s="58">
        <f t="shared" si="13"/>
        <v>1.3312821588825408E-2</v>
      </c>
      <c r="AF32" s="58"/>
      <c r="AG32" s="12"/>
    </row>
    <row r="33" spans="1:33" s="23" customFormat="1" ht="18">
      <c r="A33" s="20"/>
      <c r="B33" s="20"/>
      <c r="C33" s="20"/>
      <c r="D33" s="20"/>
      <c r="E33" s="20"/>
      <c r="F33" s="20"/>
      <c r="G33" s="20"/>
      <c r="H33" s="21"/>
      <c r="I33" s="21"/>
      <c r="J33" s="21"/>
      <c r="K33" s="21"/>
      <c r="L33" s="21"/>
      <c r="M33" s="22"/>
      <c r="N33" s="20"/>
      <c r="O33" s="20"/>
      <c r="P33" s="20"/>
      <c r="Q33" s="20"/>
      <c r="R33" s="20"/>
      <c r="S33" s="20"/>
      <c r="T33" s="20"/>
      <c r="U33" s="20"/>
      <c r="V33" s="20"/>
      <c r="W33" s="20"/>
      <c r="X33" s="20"/>
      <c r="Y33" s="20"/>
      <c r="Z33" s="20"/>
      <c r="AA33" s="21"/>
      <c r="AB33" s="21"/>
      <c r="AC33" s="21"/>
      <c r="AD33" s="21"/>
      <c r="AE33" s="21"/>
      <c r="AF33" s="21"/>
      <c r="AG33" s="22"/>
    </row>
    <row r="34" spans="1:33" s="1" customFormat="1" ht="15.75">
      <c r="A34" s="43" t="s">
        <v>20</v>
      </c>
      <c r="U34" s="43" t="s">
        <v>20</v>
      </c>
    </row>
    <row r="36" spans="1:33">
      <c r="W36" s="44"/>
    </row>
    <row r="38" spans="1:33" ht="15">
      <c r="P38" s="130"/>
      <c r="Q38" s="130"/>
      <c r="R38" s="130"/>
      <c r="S38" s="130"/>
      <c r="T38" s="130"/>
    </row>
  </sheetData>
  <sheetProtection selectLockedCells="1" selectUnlockedCells="1"/>
  <mergeCells count="33">
    <mergeCell ref="O8:S8"/>
    <mergeCell ref="A9:M9"/>
    <mergeCell ref="O9:S9"/>
    <mergeCell ref="A12:A13"/>
    <mergeCell ref="B12:B13"/>
    <mergeCell ref="D12:D13"/>
    <mergeCell ref="I12:I13"/>
    <mergeCell ref="E12:E13"/>
    <mergeCell ref="L12:L13"/>
    <mergeCell ref="F12:F13"/>
    <mergeCell ref="G12:G13"/>
    <mergeCell ref="M12:M13"/>
    <mergeCell ref="P38:T38"/>
    <mergeCell ref="A10:M10"/>
    <mergeCell ref="C12:C13"/>
    <mergeCell ref="W12:W13"/>
    <mergeCell ref="O10:S10"/>
    <mergeCell ref="H12:H13"/>
    <mergeCell ref="J12:J13"/>
    <mergeCell ref="K12:K13"/>
    <mergeCell ref="AG12:AG13"/>
    <mergeCell ref="O13:Q13"/>
    <mergeCell ref="U12:U13"/>
    <mergeCell ref="V12:V13"/>
    <mergeCell ref="X12:X13"/>
    <mergeCell ref="AD12:AD13"/>
    <mergeCell ref="AC12:AC13"/>
    <mergeCell ref="AB12:AB13"/>
    <mergeCell ref="AF12:AF13"/>
    <mergeCell ref="Y12:Y13"/>
    <mergeCell ref="Z12:Z13"/>
    <mergeCell ref="AA12:AA13"/>
    <mergeCell ref="AE12:AE13"/>
  </mergeCells>
  <conditionalFormatting sqref="L14">
    <cfRule type="expression" dxfId="21" priority="23">
      <formula>0</formula>
    </cfRule>
    <cfRule type="expression" dxfId="20" priority="24">
      <formula>0</formula>
    </cfRule>
  </conditionalFormatting>
  <conditionalFormatting sqref="L14">
    <cfRule type="cellIs" dxfId="19" priority="22" operator="between">
      <formula>0</formula>
      <formula>0</formula>
    </cfRule>
  </conditionalFormatting>
  <conditionalFormatting sqref="L15:L17">
    <cfRule type="expression" dxfId="18" priority="20">
      <formula>0</formula>
    </cfRule>
    <cfRule type="expression" dxfId="17" priority="21">
      <formula>0</formula>
    </cfRule>
  </conditionalFormatting>
  <conditionalFormatting sqref="L15:L17">
    <cfRule type="cellIs" dxfId="16" priority="19" operator="between">
      <formula>0</formula>
      <formula>0</formula>
    </cfRule>
  </conditionalFormatting>
  <conditionalFormatting sqref="AF14">
    <cfRule type="expression" dxfId="15" priority="16">
      <formula>0</formula>
    </cfRule>
    <cfRule type="expression" dxfId="14" priority="17">
      <formula>0</formula>
    </cfRule>
  </conditionalFormatting>
  <conditionalFormatting sqref="AF14">
    <cfRule type="cellIs" dxfId="13" priority="15" operator="between">
      <formula>0</formula>
      <formula>0</formula>
    </cfRule>
  </conditionalFormatting>
  <conditionalFormatting sqref="AF15:AF17">
    <cfRule type="expression" dxfId="12" priority="13">
      <formula>0</formula>
    </cfRule>
    <cfRule type="expression" dxfId="11" priority="14">
      <formula>0</formula>
    </cfRule>
  </conditionalFormatting>
  <conditionalFormatting sqref="AF15:AF17">
    <cfRule type="cellIs" dxfId="10" priority="12" operator="between">
      <formula>0</formula>
      <formula>0</formula>
    </cfRule>
  </conditionalFormatting>
  <conditionalFormatting sqref="M14:M17">
    <cfRule type="cellIs" dxfId="9" priority="10" operator="between">
      <formula>0</formula>
      <formula>0</formula>
    </cfRule>
  </conditionalFormatting>
  <conditionalFormatting sqref="AG14:AG17">
    <cfRule type="cellIs" dxfId="8" priority="9" operator="between">
      <formula>0</formula>
      <formula>0</formula>
    </cfRule>
  </conditionalFormatting>
  <conditionalFormatting sqref="L18:L25">
    <cfRule type="expression" dxfId="7" priority="7">
      <formula>0</formula>
    </cfRule>
    <cfRule type="expression" dxfId="6" priority="8">
      <formula>0</formula>
    </cfRule>
  </conditionalFormatting>
  <conditionalFormatting sqref="L18:L25">
    <cfRule type="cellIs" dxfId="5" priority="6" operator="between">
      <formula>0</formula>
      <formula>0</formula>
    </cfRule>
  </conditionalFormatting>
  <conditionalFormatting sqref="M18:M25">
    <cfRule type="cellIs" dxfId="4" priority="5" operator="between">
      <formula>0</formula>
      <formula>0</formula>
    </cfRule>
  </conditionalFormatting>
  <conditionalFormatting sqref="AF18:AF25">
    <cfRule type="expression" dxfId="3" priority="3">
      <formula>0</formula>
    </cfRule>
    <cfRule type="expression" dxfId="2" priority="4">
      <formula>0</formula>
    </cfRule>
  </conditionalFormatting>
  <conditionalFormatting sqref="AF18:AF25">
    <cfRule type="cellIs" dxfId="1" priority="2" operator="between">
      <formula>0</formula>
      <formula>0</formula>
    </cfRule>
  </conditionalFormatting>
  <conditionalFormatting sqref="AG18:AG25">
    <cfRule type="cellIs" dxfId="0" priority="1" operator="between">
      <formula>0</formula>
      <formula>0</formula>
    </cfRule>
  </conditionalFormatting>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ignoredErrors>
    <ignoredError sqref="C26:I2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workbookViewId="0">
      <selection activeCell="P28" sqref="P28"/>
    </sheetView>
  </sheetViews>
  <sheetFormatPr baseColWidth="10" defaultColWidth="11.42578125" defaultRowHeight="15"/>
  <cols>
    <col min="1" max="16384" width="11.42578125" style="101"/>
  </cols>
  <sheetData>
    <row r="1" spans="1:22" s="59" customFormat="1" ht="15.6" customHeight="1"/>
    <row r="2" spans="1:22" s="59" customFormat="1" ht="12.75">
      <c r="G2" s="134"/>
      <c r="H2" s="134"/>
      <c r="I2" s="134"/>
      <c r="J2" s="134"/>
      <c r="K2" s="134"/>
    </row>
    <row r="3" spans="1:22" s="59" customFormat="1" ht="12.75">
      <c r="G3" s="133"/>
      <c r="H3" s="133"/>
    </row>
    <row r="4" spans="1:22" s="59" customFormat="1" ht="12.75"/>
    <row r="5" spans="1:22" s="59" customFormat="1" ht="12.75"/>
    <row r="6" spans="1:22" s="59" customFormat="1">
      <c r="A6" s="60" t="s">
        <v>32</v>
      </c>
      <c r="B6" s="60"/>
      <c r="C6" s="61"/>
      <c r="D6" s="61"/>
      <c r="E6" s="61"/>
      <c r="F6" s="61"/>
      <c r="G6" s="61"/>
      <c r="H6" s="61"/>
      <c r="I6" s="61"/>
      <c r="J6" s="61"/>
      <c r="K6" s="61"/>
      <c r="L6" s="61"/>
      <c r="M6" s="61"/>
      <c r="N6" s="61"/>
      <c r="O6" s="61"/>
    </row>
    <row r="7" spans="1:22" s="59" customFormat="1" ht="17.25" customHeight="1">
      <c r="A7" s="135"/>
      <c r="B7" s="135"/>
      <c r="C7" s="135"/>
      <c r="D7" s="135"/>
      <c r="E7" s="135"/>
      <c r="F7" s="135"/>
      <c r="G7" s="135"/>
      <c r="K7" s="136"/>
      <c r="L7" s="136"/>
      <c r="M7" s="136"/>
      <c r="N7" s="136"/>
      <c r="O7" s="136"/>
    </row>
    <row r="8" spans="1:22" s="59" customFormat="1" ht="12.75">
      <c r="I8" s="62"/>
    </row>
    <row r="9" spans="1:22" s="59" customFormat="1">
      <c r="A9" s="63" t="s">
        <v>33</v>
      </c>
      <c r="B9" s="63"/>
      <c r="C9" s="63"/>
      <c r="D9" s="63"/>
      <c r="E9" s="63"/>
      <c r="F9" s="63"/>
      <c r="G9" s="63"/>
      <c r="H9" s="63"/>
      <c r="I9" s="64"/>
      <c r="J9" s="62"/>
      <c r="K9" s="64"/>
      <c r="L9" s="64"/>
      <c r="M9" s="64"/>
      <c r="N9" s="64"/>
      <c r="O9" s="64"/>
      <c r="P9" s="137"/>
      <c r="Q9" s="137"/>
      <c r="R9" s="137"/>
      <c r="S9" s="137"/>
      <c r="T9" s="137"/>
      <c r="U9" s="137"/>
      <c r="V9" s="137"/>
    </row>
    <row r="10" spans="1:22" s="59" customFormat="1" ht="12.75">
      <c r="A10" s="131" t="s">
        <v>38</v>
      </c>
      <c r="B10" s="131"/>
      <c r="C10" s="131"/>
      <c r="D10" s="131"/>
      <c r="E10" s="131"/>
      <c r="F10" s="131"/>
      <c r="G10" s="131"/>
      <c r="H10" s="64"/>
      <c r="I10" s="64"/>
      <c r="J10" s="64"/>
      <c r="K10" s="62"/>
      <c r="L10" s="64"/>
      <c r="M10" s="64"/>
      <c r="N10" s="64"/>
      <c r="O10" s="64"/>
      <c r="P10" s="131"/>
      <c r="Q10" s="131"/>
      <c r="R10" s="131"/>
      <c r="S10" s="131"/>
      <c r="T10" s="131"/>
      <c r="U10" s="131"/>
      <c r="V10" s="131"/>
    </row>
    <row r="11" spans="1:22" s="59" customFormat="1" ht="13.5" thickBot="1">
      <c r="A11" s="65"/>
      <c r="B11" s="64"/>
      <c r="C11" s="66"/>
      <c r="D11" s="66"/>
      <c r="E11" s="66"/>
      <c r="F11" s="66"/>
      <c r="G11" s="64"/>
      <c r="H11" s="67"/>
      <c r="I11" s="67"/>
      <c r="J11" s="67"/>
      <c r="L11" s="68" t="s">
        <v>33</v>
      </c>
      <c r="M11" s="65"/>
      <c r="N11" s="67"/>
      <c r="O11" s="64"/>
      <c r="P11" s="65"/>
      <c r="Q11" s="64"/>
      <c r="R11" s="64"/>
      <c r="S11" s="64"/>
      <c r="T11" s="66"/>
      <c r="U11" s="64"/>
    </row>
    <row r="12" spans="1:22" s="59" customFormat="1" ht="23.25" thickBot="1">
      <c r="A12" s="69" t="s">
        <v>47</v>
      </c>
      <c r="B12" s="70">
        <v>2020</v>
      </c>
      <c r="C12" s="71">
        <v>2021</v>
      </c>
      <c r="D12" s="71">
        <v>2022</v>
      </c>
      <c r="E12" s="107">
        <v>2023</v>
      </c>
      <c r="F12" s="72">
        <v>2024</v>
      </c>
      <c r="G12" s="64"/>
      <c r="H12" s="64"/>
      <c r="I12" s="64"/>
      <c r="J12" s="64"/>
      <c r="K12" s="73"/>
      <c r="L12" s="68" t="s">
        <v>38</v>
      </c>
      <c r="N12" s="64"/>
      <c r="O12" s="64"/>
      <c r="P12" s="74"/>
      <c r="Q12" s="74"/>
      <c r="R12" s="75"/>
      <c r="S12" s="76"/>
      <c r="T12" s="76"/>
      <c r="U12" s="76"/>
    </row>
    <row r="13" spans="1:22" s="59" customFormat="1" ht="11.45" customHeight="1">
      <c r="A13" s="77" t="s">
        <v>2</v>
      </c>
      <c r="B13" s="78">
        <v>98.4</v>
      </c>
      <c r="C13" s="79">
        <v>102.9</v>
      </c>
      <c r="D13" s="79">
        <v>119.7</v>
      </c>
      <c r="E13" s="108">
        <v>146.19999999999999</v>
      </c>
      <c r="F13" s="80">
        <v>129.5</v>
      </c>
      <c r="G13" s="64"/>
      <c r="H13" s="64"/>
      <c r="I13" s="64"/>
      <c r="J13" s="64"/>
      <c r="K13" s="64"/>
      <c r="L13" s="64"/>
      <c r="M13" s="64"/>
      <c r="N13" s="64"/>
      <c r="O13" s="64"/>
      <c r="P13" s="66"/>
      <c r="Q13" s="66"/>
      <c r="R13" s="81"/>
      <c r="S13" s="81"/>
      <c r="T13" s="81"/>
      <c r="U13" s="82"/>
    </row>
    <row r="14" spans="1:22" s="59" customFormat="1" ht="11.45" customHeight="1">
      <c r="A14" s="83" t="s">
        <v>3</v>
      </c>
      <c r="B14" s="84">
        <v>99.1</v>
      </c>
      <c r="C14" s="85">
        <v>104.7</v>
      </c>
      <c r="D14" s="85">
        <v>120.6</v>
      </c>
      <c r="E14" s="109">
        <v>145.5</v>
      </c>
      <c r="F14" s="86">
        <v>128.5</v>
      </c>
      <c r="G14" s="64"/>
      <c r="H14" s="64"/>
      <c r="I14" s="64"/>
      <c r="J14" s="64"/>
      <c r="K14" s="64"/>
      <c r="L14" s="64"/>
      <c r="M14" s="64"/>
      <c r="N14" s="64"/>
      <c r="O14" s="64"/>
      <c r="P14" s="87"/>
      <c r="Q14" s="66"/>
      <c r="R14" s="81"/>
      <c r="S14" s="81"/>
      <c r="T14" s="81"/>
      <c r="U14" s="82"/>
    </row>
    <row r="15" spans="1:22" s="59" customFormat="1" ht="11.45" customHeight="1">
      <c r="A15" s="83" t="s">
        <v>4</v>
      </c>
      <c r="B15" s="84">
        <v>99.5</v>
      </c>
      <c r="C15" s="85">
        <v>105.9</v>
      </c>
      <c r="D15" s="85">
        <v>122</v>
      </c>
      <c r="E15" s="109">
        <v>144.9</v>
      </c>
      <c r="F15" s="86">
        <v>127.5</v>
      </c>
      <c r="G15" s="64"/>
      <c r="H15" s="64"/>
      <c r="I15" s="64"/>
      <c r="J15" s="64"/>
      <c r="K15" s="64"/>
      <c r="L15" s="64"/>
      <c r="M15" s="64"/>
      <c r="N15" s="64"/>
      <c r="O15" s="64"/>
      <c r="P15" s="87"/>
      <c r="Q15" s="66"/>
      <c r="R15" s="81"/>
      <c r="S15" s="81"/>
      <c r="T15" s="81"/>
      <c r="U15" s="82"/>
    </row>
    <row r="16" spans="1:22" s="59" customFormat="1" ht="11.45" customHeight="1">
      <c r="A16" s="83" t="s">
        <v>5</v>
      </c>
      <c r="B16" s="84">
        <v>100</v>
      </c>
      <c r="C16" s="85">
        <v>107.4</v>
      </c>
      <c r="D16" s="85">
        <v>130.30000000000001</v>
      </c>
      <c r="E16" s="109">
        <v>143.6</v>
      </c>
      <c r="F16" s="86">
        <v>125.7</v>
      </c>
      <c r="P16" s="88"/>
      <c r="Q16" s="66"/>
      <c r="R16" s="89"/>
      <c r="S16" s="90"/>
      <c r="T16" s="90"/>
      <c r="U16" s="82"/>
    </row>
    <row r="17" spans="1:27" s="59" customFormat="1" ht="11.45" customHeight="1">
      <c r="A17" s="83" t="s">
        <v>6</v>
      </c>
      <c r="B17" s="84">
        <v>100.1</v>
      </c>
      <c r="C17" s="85">
        <v>108.6</v>
      </c>
      <c r="D17" s="85">
        <v>135.69999999999999</v>
      </c>
      <c r="E17" s="109">
        <v>141.5</v>
      </c>
      <c r="F17" s="91"/>
      <c r="G17" s="132"/>
      <c r="H17" s="132"/>
      <c r="I17" s="132"/>
      <c r="J17" s="132"/>
      <c r="K17" s="132"/>
      <c r="L17" s="132" t="s">
        <v>34</v>
      </c>
      <c r="M17" s="133"/>
      <c r="N17" s="133"/>
      <c r="O17" s="133"/>
      <c r="P17" s="92"/>
      <c r="Q17" s="66"/>
      <c r="R17" s="90"/>
      <c r="S17" s="90"/>
      <c r="T17" s="89"/>
      <c r="U17" s="82"/>
    </row>
    <row r="18" spans="1:27" s="59" customFormat="1" ht="11.45" customHeight="1">
      <c r="A18" s="83" t="s">
        <v>7</v>
      </c>
      <c r="B18" s="84">
        <v>100.2</v>
      </c>
      <c r="C18" s="85">
        <v>110.1</v>
      </c>
      <c r="D18" s="85">
        <v>137.80000000000001</v>
      </c>
      <c r="E18" s="109">
        <v>139.69999999999999</v>
      </c>
      <c r="F18" s="91"/>
      <c r="G18" s="64"/>
      <c r="H18" s="93"/>
      <c r="I18" s="93"/>
      <c r="J18" s="93"/>
      <c r="K18" s="93"/>
      <c r="L18" s="93"/>
      <c r="M18" s="93"/>
      <c r="N18" s="93"/>
      <c r="O18" s="93"/>
      <c r="P18" s="93"/>
      <c r="Q18" s="93"/>
      <c r="R18" s="93"/>
      <c r="S18" s="93"/>
      <c r="T18" s="93"/>
      <c r="U18" s="82"/>
      <c r="V18" s="93"/>
      <c r="W18" s="93"/>
      <c r="X18" s="93"/>
      <c r="Y18" s="93"/>
      <c r="Z18" s="93"/>
      <c r="AA18" s="93"/>
    </row>
    <row r="19" spans="1:27" s="59" customFormat="1" ht="11.45" customHeight="1">
      <c r="A19" s="83" t="s">
        <v>35</v>
      </c>
      <c r="B19" s="84">
        <v>100</v>
      </c>
      <c r="C19" s="85">
        <v>111.1</v>
      </c>
      <c r="D19" s="85">
        <v>143.6</v>
      </c>
      <c r="E19" s="109">
        <v>137.19999999999999</v>
      </c>
      <c r="F19" s="91"/>
      <c r="G19" s="66"/>
      <c r="K19" s="93"/>
      <c r="O19" s="93"/>
      <c r="U19" s="82"/>
    </row>
    <row r="20" spans="1:27" s="59" customFormat="1" ht="11.45" customHeight="1">
      <c r="A20" s="83" t="s">
        <v>36</v>
      </c>
      <c r="B20" s="84">
        <v>99.7</v>
      </c>
      <c r="C20" s="85">
        <v>111.7</v>
      </c>
      <c r="D20" s="85">
        <v>144.69999999999999</v>
      </c>
      <c r="E20" s="109">
        <v>135</v>
      </c>
      <c r="F20" s="91"/>
      <c r="G20" s="64"/>
      <c r="I20" s="94"/>
      <c r="J20" s="94"/>
      <c r="K20" s="94"/>
      <c r="L20" s="94"/>
      <c r="M20" s="94"/>
      <c r="N20" s="94"/>
      <c r="O20" s="94"/>
      <c r="T20" s="93"/>
      <c r="U20" s="82"/>
    </row>
    <row r="21" spans="1:27" s="59" customFormat="1" ht="11.45" customHeight="1">
      <c r="A21" s="83" t="s">
        <v>10</v>
      </c>
      <c r="B21" s="84">
        <v>99.8</v>
      </c>
      <c r="C21" s="85">
        <v>111.9</v>
      </c>
      <c r="D21" s="85">
        <v>145.69999999999999</v>
      </c>
      <c r="E21" s="109">
        <v>134.19999999999999</v>
      </c>
      <c r="F21" s="91"/>
      <c r="P21" s="88"/>
      <c r="Q21" s="66"/>
      <c r="R21" s="90"/>
      <c r="S21" s="90"/>
      <c r="T21" s="90"/>
      <c r="U21" s="82"/>
    </row>
    <row r="22" spans="1:27" s="59" customFormat="1" ht="11.45" customHeight="1">
      <c r="A22" s="83" t="s">
        <v>11</v>
      </c>
      <c r="B22" s="84">
        <v>100.1</v>
      </c>
      <c r="C22" s="85">
        <v>113.4</v>
      </c>
      <c r="D22" s="85">
        <v>145.80000000000001</v>
      </c>
      <c r="E22" s="109">
        <v>132.30000000000001</v>
      </c>
      <c r="F22" s="91"/>
      <c r="P22" s="88"/>
      <c r="Q22" s="66"/>
      <c r="R22" s="90"/>
      <c r="S22" s="90"/>
      <c r="T22" s="90"/>
      <c r="U22" s="82"/>
    </row>
    <row r="23" spans="1:27" s="59" customFormat="1" ht="11.45" customHeight="1">
      <c r="A23" s="83" t="s">
        <v>12</v>
      </c>
      <c r="B23" s="84">
        <v>101.1</v>
      </c>
      <c r="C23" s="85">
        <v>116</v>
      </c>
      <c r="D23" s="85">
        <v>146.19999999999999</v>
      </c>
      <c r="E23" s="109">
        <v>131.4</v>
      </c>
      <c r="F23" s="91"/>
      <c r="P23" s="88"/>
      <c r="Q23" s="66"/>
      <c r="R23" s="90"/>
      <c r="S23" s="90"/>
      <c r="T23" s="90"/>
      <c r="U23" s="82"/>
    </row>
    <row r="24" spans="1:27" s="59" customFormat="1" ht="11.45" customHeight="1" thickBot="1">
      <c r="A24" s="95" t="s">
        <v>13</v>
      </c>
      <c r="B24" s="96">
        <v>101.8</v>
      </c>
      <c r="C24" s="97">
        <v>117.5</v>
      </c>
      <c r="D24" s="97">
        <v>146</v>
      </c>
      <c r="E24" s="110">
        <v>130.69999999999999</v>
      </c>
      <c r="F24" s="98"/>
      <c r="P24" s="88"/>
      <c r="Q24" s="66"/>
      <c r="R24" s="90"/>
      <c r="S24" s="90"/>
      <c r="T24" s="90"/>
      <c r="U24" s="82"/>
    </row>
    <row r="25" spans="1:27" s="59" customFormat="1" ht="11.45" customHeight="1">
      <c r="B25" s="99"/>
      <c r="C25" s="99"/>
      <c r="D25" s="99"/>
      <c r="E25" s="99"/>
      <c r="F25" s="99"/>
      <c r="R25" s="90"/>
      <c r="S25" s="90"/>
      <c r="T25" s="90"/>
    </row>
    <row r="26" spans="1:27" s="59" customFormat="1" ht="11.45" customHeight="1">
      <c r="A26" s="88" t="s">
        <v>37</v>
      </c>
    </row>
    <row r="27" spans="1:27" s="59" customFormat="1" ht="12.75">
      <c r="H27" s="100"/>
    </row>
    <row r="28" spans="1:27" s="59" customFormat="1" ht="12.75"/>
    <row r="29" spans="1:27" s="59" customFormat="1" ht="12.75"/>
    <row r="30" spans="1:27" s="59" customFormat="1" ht="12.75"/>
    <row r="31" spans="1:27" s="59" customFormat="1" ht="12.75"/>
    <row r="32" spans="1:27" s="59" customFormat="1" ht="12.75"/>
    <row r="33" s="59" customFormat="1" ht="12.75"/>
    <row r="34" s="59" customFormat="1" ht="12.75"/>
    <row r="35" s="59" customFormat="1" ht="12.75"/>
    <row r="36" s="59" customFormat="1" ht="12.75"/>
    <row r="37" s="59" customFormat="1" ht="12.75"/>
    <row r="38" s="59" customFormat="1" ht="12.75"/>
    <row r="39" s="59" customFormat="1" ht="12.75"/>
    <row r="40" s="59" customFormat="1" ht="12.75"/>
    <row r="41" s="59" customFormat="1" ht="12.75"/>
    <row r="42" s="59" customFormat="1" ht="12.75"/>
    <row r="43" s="59" customFormat="1" ht="12.75"/>
    <row r="44" s="59" customFormat="1" ht="12.75"/>
    <row r="45" s="59" customFormat="1" ht="12.75"/>
    <row r="46" s="59" customFormat="1" ht="12.75"/>
    <row r="47" s="59" customFormat="1" ht="12.75"/>
    <row r="48" s="59" customFormat="1" ht="12.75"/>
    <row r="49" s="59" customFormat="1" ht="12.75"/>
    <row r="50" s="59" customFormat="1" ht="12.75"/>
    <row r="51" s="59" customFormat="1" ht="12.75"/>
    <row r="52" s="59" customFormat="1" ht="12.75"/>
    <row r="53" s="59" customFormat="1" ht="12.75"/>
  </sheetData>
  <mergeCells count="9">
    <mergeCell ref="A10:G10"/>
    <mergeCell ref="P10:V10"/>
    <mergeCell ref="G17:L17"/>
    <mergeCell ref="M17:O17"/>
    <mergeCell ref="G2:K2"/>
    <mergeCell ref="G3:H3"/>
    <mergeCell ref="A7:G7"/>
    <mergeCell ref="K7:O7"/>
    <mergeCell ref="P9:V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Méthodologie_sommaire</vt:lpstr>
      <vt:lpstr>Evolution_abattages_canards_gra</vt:lpstr>
      <vt:lpstr>Evolution_abattages_poulets</vt:lpstr>
      <vt:lpstr>IPAMPA_aliment_volaille</vt:lpstr>
      <vt:lpstr>Evolution_abattages_canards_gra!Zone_d_impression</vt:lpstr>
      <vt:lpstr>Evolution_abattages_poulets!Zone_d_impression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Samia BREILLER-TARDY</dc:creator>
  <cp:lastModifiedBy>Utilisateur Windows</cp:lastModifiedBy>
  <dcterms:created xsi:type="dcterms:W3CDTF">2019-10-21T15:33:04Z</dcterms:created>
  <dcterms:modified xsi:type="dcterms:W3CDTF">2024-07-01T15:12:10Z</dcterms:modified>
</cp:coreProperties>
</file>